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namedSheetViews/namedSheetView1.xml" ContentType="application/vnd.ms-excel.namedsheetview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https://d.docs.live.net/e10e9565f05b6091/Desktop/"/>
    </mc:Choice>
  </mc:AlternateContent>
  <xr:revisionPtr revIDLastSave="2" documentId="8_{17757F07-62BB-498E-A60A-104BE8A0EC5D}" xr6:coauthVersionLast="47" xr6:coauthVersionMax="47" xr10:uidLastSave="{84F61E6F-21BE-4D5C-848C-B13A31E844DD}"/>
  <bookViews>
    <workbookView xWindow="-120" yWindow="-120" windowWidth="19440" windowHeight="10320" activeTab="1" xr2:uid="{00000000-000D-0000-FFFF-FFFF00000000}"/>
  </bookViews>
  <sheets>
    <sheet name="Input" sheetId="4" r:id="rId1"/>
    <sheet name="List" sheetId="3" r:id="rId2"/>
    <sheet name="Hist" sheetId="5" r:id="rId3"/>
    <sheet name="Print" sheetId="13" r:id="rId4"/>
    <sheet name="Job List" sheetId="14" r:id="rId5"/>
    <sheet name="Lighting Audit" sheetId="15" r:id="rId6"/>
    <sheet name="Soil Samples" sheetId="10" r:id="rId7"/>
  </sheets>
  <definedNames>
    <definedName name="_xlnm._FilterDatabase" localSheetId="2" hidden="1">Hist!$A$1:$G$3391</definedName>
    <definedName name="_xlnm._FilterDatabase" localSheetId="0" hidden="1">Input!$D$510:$E$890</definedName>
    <definedName name="_xlnm._FilterDatabase" localSheetId="4" hidden="1">'Job List'!$A$1:$E$64</definedName>
    <definedName name="_xlnm._FilterDatabase" localSheetId="5" hidden="1">'Lighting Audit'!$A$1:$J$23</definedName>
    <definedName name="_xlnm._FilterDatabase" localSheetId="1" hidden="1">List!$A$1:$O$39</definedName>
    <definedName name="_xlnm._FilterDatabase" localSheetId="3" hidden="1">Print!$A$1:$J$257</definedName>
    <definedName name="_Key1" localSheetId="3" hidden="1">#REF!</definedName>
    <definedName name="_Key1" hidden="1">#REF!</definedName>
    <definedName name="_Order1" hidden="1">255</definedName>
    <definedName name="_Sort" localSheetId="3" hidden="1">#REF!</definedName>
    <definedName name="_Sort" hidden="1">#REF!</definedName>
    <definedName name="Item_Table">Input!$E$2:$I$4</definedName>
    <definedName name="Mileage_Table">Input!$E$2:$H$2</definedName>
    <definedName name="Weekend_Table" localSheetId="3">#REF!</definedName>
    <definedName name="Weekend_Table">#REF!</definedName>
  </definedNames>
  <calcPr calcId="181029"/>
  <customWorkbookViews>
    <customWorkbookView name="Verbeck's - Personal View" guid="{4C99C5A0-B34F-11D2-803D-851FE54D5C37}" mergeInterval="0" personalView="1" xWindow="5" yWindow="30" windowWidth="1009" windowHeight="512" activeSheetId="1"/>
  </customWorkbookViews>
</workbook>
</file>

<file path=xl/calcChain.xml><?xml version="1.0" encoding="utf-8"?>
<calcChain xmlns="http://schemas.openxmlformats.org/spreadsheetml/2006/main">
  <c r="K39" i="3" l="1"/>
  <c r="K38" i="3"/>
  <c r="K37" i="3"/>
  <c r="K30" i="3"/>
  <c r="J30" i="3"/>
  <c r="I30" i="3"/>
  <c r="K28" i="3"/>
  <c r="J28" i="3"/>
  <c r="I28" i="3"/>
  <c r="L28" i="3" s="1"/>
  <c r="M28" i="3" s="1"/>
  <c r="K27" i="3"/>
  <c r="J27" i="3"/>
  <c r="I27" i="3"/>
  <c r="K25" i="3"/>
  <c r="J25" i="3"/>
  <c r="I25" i="3"/>
  <c r="K24" i="3"/>
  <c r="J24" i="3"/>
  <c r="I24" i="3"/>
  <c r="K22" i="3"/>
  <c r="J22" i="3"/>
  <c r="I22" i="3"/>
  <c r="K21" i="3"/>
  <c r="J21" i="3"/>
  <c r="I21" i="3"/>
  <c r="K20" i="3"/>
  <c r="J20" i="3"/>
  <c r="I20" i="3"/>
  <c r="K19" i="3"/>
  <c r="J19" i="3"/>
  <c r="I19" i="3"/>
  <c r="K18" i="3"/>
  <c r="J18" i="3"/>
  <c r="I18" i="3"/>
  <c r="L18" i="3" s="1"/>
  <c r="M18" i="3" s="1"/>
  <c r="K17" i="3"/>
  <c r="J17" i="3"/>
  <c r="I17" i="3"/>
  <c r="K16" i="3"/>
  <c r="J16" i="3"/>
  <c r="I16" i="3"/>
  <c r="K13" i="3"/>
  <c r="J13" i="3"/>
  <c r="I13" i="3"/>
  <c r="K11" i="3"/>
  <c r="J11" i="3"/>
  <c r="I11" i="3"/>
  <c r="L11" i="3" s="1"/>
  <c r="M11" i="3" s="1"/>
  <c r="K8" i="3"/>
  <c r="J8" i="3"/>
  <c r="I8" i="3"/>
  <c r="K6" i="3"/>
  <c r="K4" i="3"/>
  <c r="J4" i="3"/>
  <c r="I4" i="3"/>
  <c r="K3" i="3"/>
  <c r="J3" i="3"/>
  <c r="I3" i="3"/>
  <c r="K2" i="3"/>
  <c r="J2" i="3"/>
  <c r="I2" i="3"/>
  <c r="B3412" i="5"/>
  <c r="B3411" i="5"/>
  <c r="B3410" i="5"/>
  <c r="G36" i="3"/>
  <c r="B36" i="3"/>
  <c r="B3403" i="5"/>
  <c r="B3398" i="5"/>
  <c r="B3391" i="5"/>
  <c r="B3390" i="5"/>
  <c r="B3389" i="5"/>
  <c r="B3386" i="5"/>
  <c r="B3381" i="5"/>
  <c r="B3379" i="5"/>
  <c r="B3378" i="5"/>
  <c r="B3370" i="5"/>
  <c r="B3359" i="5"/>
  <c r="B3353" i="5"/>
  <c r="B3350" i="5"/>
  <c r="B3347" i="5"/>
  <c r="B3346" i="5"/>
  <c r="B3344" i="5"/>
  <c r="B3339" i="5"/>
  <c r="D781" i="4"/>
  <c r="B3334" i="5"/>
  <c r="B3324" i="5"/>
  <c r="B3321" i="5"/>
  <c r="B3314" i="5"/>
  <c r="G5" i="3"/>
  <c r="B3311" i="5"/>
  <c r="B3309" i="5"/>
  <c r="B3301" i="5"/>
  <c r="B3294" i="5"/>
  <c r="B3293" i="5"/>
  <c r="L17" i="3" l="1"/>
  <c r="M17" i="3" s="1"/>
  <c r="L21" i="3"/>
  <c r="M21" i="3" s="1"/>
  <c r="L3" i="3"/>
  <c r="M3" i="3" s="1"/>
  <c r="L8" i="3"/>
  <c r="M8" i="3" s="1"/>
  <c r="L2" i="3"/>
  <c r="M2" i="3" s="1"/>
  <c r="L22" i="3"/>
  <c r="M22" i="3" s="1"/>
  <c r="L19" i="3"/>
  <c r="M19" i="3" s="1"/>
  <c r="I36" i="3"/>
  <c r="L13" i="3"/>
  <c r="M13" i="3" s="1"/>
  <c r="L24" i="3"/>
  <c r="M24" i="3" s="1"/>
  <c r="L30" i="3"/>
  <c r="M30" i="3" s="1"/>
  <c r="L4" i="3"/>
  <c r="M4" i="3" s="1"/>
  <c r="L16" i="3"/>
  <c r="M16" i="3" s="1"/>
  <c r="L20" i="3"/>
  <c r="M20" i="3" s="1"/>
  <c r="L25" i="3"/>
  <c r="M25" i="3" s="1"/>
  <c r="I5" i="3"/>
  <c r="K5" i="3"/>
  <c r="J5" i="3"/>
  <c r="L27" i="3"/>
  <c r="M27" i="3" s="1"/>
  <c r="B3287" i="5"/>
  <c r="B3286" i="5"/>
  <c r="B3280" i="5"/>
  <c r="B3278" i="5"/>
  <c r="B3276" i="5"/>
  <c r="L5" i="3" l="1"/>
  <c r="M5" i="3" s="1"/>
  <c r="B3265" i="5"/>
  <c r="B3264" i="5"/>
  <c r="B3263" i="5"/>
  <c r="B3262" i="5"/>
  <c r="B3259" i="5"/>
  <c r="B3248" i="5"/>
  <c r="B3244" i="5"/>
  <c r="B3243" i="5"/>
  <c r="B3242" i="5"/>
  <c r="B3237" i="5"/>
  <c r="G26" i="3"/>
  <c r="B3232" i="5"/>
  <c r="B3229" i="5" l="1"/>
  <c r="B3224" i="5"/>
  <c r="B3221" i="5"/>
  <c r="B3216" i="5"/>
  <c r="B3217" i="5"/>
  <c r="B3213" i="5"/>
  <c r="B3210" i="5"/>
  <c r="G9" i="3"/>
  <c r="B9" i="3"/>
  <c r="B3202" i="5"/>
  <c r="B3198" i="5"/>
  <c r="B3201" i="5"/>
  <c r="B3200" i="5"/>
  <c r="B3199" i="5"/>
  <c r="B3191" i="5"/>
  <c r="B3188" i="5"/>
  <c r="B3185" i="5"/>
  <c r="B3182" i="5"/>
  <c r="B3179" i="5"/>
  <c r="B3176" i="5"/>
  <c r="B3174" i="5"/>
  <c r="B3166" i="5"/>
  <c r="B3163" i="5"/>
  <c r="B3161" i="5"/>
  <c r="B3162" i="5"/>
  <c r="B3156" i="5"/>
  <c r="K9" i="3" l="1"/>
  <c r="J9" i="3"/>
  <c r="I9" i="3"/>
  <c r="B3154" i="5"/>
  <c r="B3143" i="5"/>
  <c r="B3141" i="5"/>
  <c r="B3139" i="5"/>
  <c r="B3140" i="5"/>
  <c r="B3136" i="5"/>
  <c r="G33" i="3"/>
  <c r="G29" i="3"/>
  <c r="B33" i="3"/>
  <c r="I33" i="3" l="1"/>
  <c r="L9" i="3"/>
  <c r="M9" i="3" s="1"/>
  <c r="B3124" i="5"/>
  <c r="B3123" i="5"/>
  <c r="B3118" i="5" l="1"/>
  <c r="B3119" i="5"/>
  <c r="B3113" i="5" l="1"/>
  <c r="B3109" i="5" l="1"/>
  <c r="B3106" i="5"/>
  <c r="B3107" i="5"/>
  <c r="B3104" i="5"/>
  <c r="B3102" i="5"/>
  <c r="B27" i="3"/>
  <c r="B3092" i="5"/>
  <c r="B3082" i="5" l="1"/>
  <c r="B3078" i="5"/>
  <c r="B3067" i="5"/>
  <c r="B3064" i="5"/>
  <c r="B2701" i="5"/>
  <c r="B35" i="3" l="1"/>
  <c r="B24" i="3"/>
  <c r="G34" i="3" l="1"/>
  <c r="B2" i="3"/>
  <c r="G12" i="3" l="1"/>
  <c r="K12" i="3" l="1"/>
  <c r="J12" i="3"/>
  <c r="I12" i="3"/>
  <c r="B5" i="3"/>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2" i="4"/>
  <c r="D783" i="4"/>
  <c r="D784" i="4"/>
  <c r="D785" i="4"/>
  <c r="D786" i="4"/>
  <c r="D787" i="4"/>
  <c r="D788" i="4"/>
  <c r="D789" i="4"/>
  <c r="D790" i="4"/>
  <c r="D791" i="4"/>
  <c r="D792" i="4"/>
  <c r="D793" i="4"/>
  <c r="D794" i="4"/>
  <c r="D795" i="4"/>
  <c r="D796" i="4"/>
  <c r="D797" i="4"/>
  <c r="D798" i="4"/>
  <c r="D799" i="4"/>
  <c r="D800" i="4"/>
  <c r="D801" i="4"/>
  <c r="D802" i="4"/>
  <c r="D803" i="4"/>
  <c r="D804" i="4"/>
  <c r="D805" i="4"/>
  <c r="D806" i="4"/>
  <c r="D807" i="4"/>
  <c r="D808" i="4"/>
  <c r="D809" i="4"/>
  <c r="D810" i="4"/>
  <c r="D811" i="4"/>
  <c r="D812" i="4"/>
  <c r="D813" i="4"/>
  <c r="D814" i="4"/>
  <c r="D815" i="4"/>
  <c r="D816" i="4"/>
  <c r="D817" i="4"/>
  <c r="D818" i="4"/>
  <c r="D819" i="4"/>
  <c r="D820" i="4"/>
  <c r="D821" i="4"/>
  <c r="D822" i="4"/>
  <c r="D823" i="4"/>
  <c r="D824" i="4"/>
  <c r="D825" i="4"/>
  <c r="D826" i="4"/>
  <c r="D827" i="4"/>
  <c r="D828" i="4"/>
  <c r="D829" i="4"/>
  <c r="D830" i="4"/>
  <c r="D831" i="4"/>
  <c r="D832" i="4"/>
  <c r="D833" i="4"/>
  <c r="D834" i="4"/>
  <c r="D835" i="4"/>
  <c r="D836" i="4"/>
  <c r="D837" i="4"/>
  <c r="D838" i="4"/>
  <c r="D839" i="4"/>
  <c r="D840" i="4"/>
  <c r="D841" i="4"/>
  <c r="D842" i="4"/>
  <c r="D843" i="4"/>
  <c r="D844" i="4"/>
  <c r="D845" i="4"/>
  <c r="D846" i="4"/>
  <c r="D847" i="4"/>
  <c r="D848" i="4"/>
  <c r="D849" i="4"/>
  <c r="D850" i="4"/>
  <c r="D851" i="4"/>
  <c r="D852" i="4"/>
  <c r="D853" i="4"/>
  <c r="D854" i="4"/>
  <c r="D855" i="4"/>
  <c r="D856" i="4"/>
  <c r="D857" i="4"/>
  <c r="D858" i="4"/>
  <c r="D859" i="4"/>
  <c r="D860" i="4"/>
  <c r="D861" i="4"/>
  <c r="D862" i="4"/>
  <c r="D863" i="4"/>
  <c r="D864" i="4"/>
  <c r="D865" i="4"/>
  <c r="D866" i="4"/>
  <c r="D867" i="4"/>
  <c r="D868" i="4"/>
  <c r="D869" i="4"/>
  <c r="D870" i="4"/>
  <c r="D871" i="4"/>
  <c r="D872" i="4"/>
  <c r="D873" i="4"/>
  <c r="D874" i="4"/>
  <c r="D875" i="4"/>
  <c r="D876" i="4"/>
  <c r="D877" i="4"/>
  <c r="D878" i="4"/>
  <c r="D879" i="4"/>
  <c r="D880" i="4"/>
  <c r="D881" i="4"/>
  <c r="D882" i="4"/>
  <c r="D883" i="4"/>
  <c r="D884" i="4"/>
  <c r="D885" i="4"/>
  <c r="D886" i="4"/>
  <c r="D887" i="4"/>
  <c r="D888" i="4"/>
  <c r="D889" i="4"/>
  <c r="D890" i="4"/>
  <c r="L12" i="3" l="1"/>
  <c r="M12" i="3" s="1"/>
  <c r="D668" i="4"/>
  <c r="D669" i="4"/>
  <c r="D670" i="4"/>
  <c r="D671" i="4"/>
  <c r="D672" i="4"/>
  <c r="D673" i="4"/>
  <c r="D674" i="4"/>
  <c r="D675" i="4"/>
  <c r="D676" i="4"/>
  <c r="D677" i="4"/>
  <c r="D678" i="4"/>
  <c r="D679" i="4"/>
  <c r="D680" i="4"/>
  <c r="D681" i="4"/>
  <c r="D682" i="4"/>
  <c r="D683" i="4"/>
  <c r="D684" i="4"/>
  <c r="D685" i="4"/>
  <c r="D686" i="4"/>
  <c r="D687" i="4"/>
  <c r="D688" i="4"/>
  <c r="D689" i="4"/>
  <c r="D690" i="4"/>
  <c r="D691" i="4"/>
  <c r="D692" i="4"/>
  <c r="D693" i="4"/>
  <c r="D694" i="4"/>
  <c r="D695" i="4"/>
  <c r="G10" i="3" l="1"/>
  <c r="D658" i="4"/>
  <c r="D659" i="4"/>
  <c r="D660" i="4"/>
  <c r="D661" i="4"/>
  <c r="D662" i="4"/>
  <c r="D663" i="4"/>
  <c r="D664" i="4"/>
  <c r="D665" i="4"/>
  <c r="D666" i="4"/>
  <c r="D667" i="4"/>
  <c r="D651" i="4"/>
  <c r="D652" i="4"/>
  <c r="D653" i="4"/>
  <c r="D654" i="4"/>
  <c r="D655" i="4"/>
  <c r="D656" i="4"/>
  <c r="D657" i="4"/>
  <c r="G31" i="3"/>
  <c r="D644" i="4"/>
  <c r="D645" i="4"/>
  <c r="D646" i="4"/>
  <c r="D647" i="4"/>
  <c r="D648" i="4"/>
  <c r="D649" i="4"/>
  <c r="D650" i="4"/>
  <c r="D643" i="4"/>
  <c r="K31" i="3" l="1"/>
  <c r="J31" i="3"/>
  <c r="I31" i="3"/>
  <c r="J10" i="3"/>
  <c r="I10" i="3"/>
  <c r="K10" i="3"/>
  <c r="D635" i="4"/>
  <c r="D636" i="4"/>
  <c r="D637" i="4"/>
  <c r="D638" i="4"/>
  <c r="D639" i="4"/>
  <c r="D640" i="4"/>
  <c r="D641" i="4"/>
  <c r="D642" i="4"/>
  <c r="L31" i="3" l="1"/>
  <c r="M31" i="3" s="1"/>
  <c r="L10" i="3"/>
  <c r="M10" i="3" s="1"/>
  <c r="B12" i="3"/>
  <c r="G35" i="3"/>
  <c r="I35" i="3" s="1"/>
  <c r="B8" i="3" l="1"/>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592" i="4" l="1"/>
  <c r="D593" i="4"/>
  <c r="D594" i="4"/>
  <c r="D595" i="4"/>
  <c r="D596" i="4"/>
  <c r="D597" i="4"/>
  <c r="D598" i="4"/>
  <c r="B257" i="13" l="1"/>
  <c r="C3"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C162" i="13"/>
  <c r="C163" i="13"/>
  <c r="C164" i="13"/>
  <c r="C165" i="13"/>
  <c r="C166" i="13"/>
  <c r="C167" i="13"/>
  <c r="C168" i="13"/>
  <c r="C169" i="13"/>
  <c r="C170" i="13"/>
  <c r="C171" i="13"/>
  <c r="C172" i="13"/>
  <c r="C173" i="13"/>
  <c r="C174" i="13"/>
  <c r="C175" i="13"/>
  <c r="C176" i="13"/>
  <c r="C177" i="13"/>
  <c r="C178" i="13"/>
  <c r="C179" i="13"/>
  <c r="C180" i="13"/>
  <c r="C181" i="13"/>
  <c r="C182" i="13"/>
  <c r="C183" i="13"/>
  <c r="C184" i="13"/>
  <c r="C185" i="13"/>
  <c r="C186" i="13"/>
  <c r="C187" i="13"/>
  <c r="C188" i="13"/>
  <c r="C189" i="13"/>
  <c r="C190" i="13"/>
  <c r="C191" i="13"/>
  <c r="C192" i="13"/>
  <c r="C193" i="13"/>
  <c r="C194" i="13"/>
  <c r="C195" i="13"/>
  <c r="C196" i="13"/>
  <c r="C197" i="13"/>
  <c r="C198" i="13"/>
  <c r="C199" i="13"/>
  <c r="C200" i="13"/>
  <c r="C201" i="13"/>
  <c r="C202" i="13"/>
  <c r="C203" i="13"/>
  <c r="C204" i="13"/>
  <c r="C205" i="13"/>
  <c r="C206" i="13"/>
  <c r="C207" i="13"/>
  <c r="C208" i="13"/>
  <c r="C209" i="13"/>
  <c r="C210" i="13"/>
  <c r="C211" i="13"/>
  <c r="C212" i="13"/>
  <c r="C213" i="13"/>
  <c r="C214" i="13"/>
  <c r="C215" i="13"/>
  <c r="C216" i="13"/>
  <c r="C217" i="13"/>
  <c r="C218" i="13"/>
  <c r="C219" i="13"/>
  <c r="C220" i="13"/>
  <c r="C221" i="13"/>
  <c r="C222" i="13"/>
  <c r="C223" i="13"/>
  <c r="C224" i="13"/>
  <c r="C225" i="13"/>
  <c r="C226" i="13"/>
  <c r="C227" i="13"/>
  <c r="C228" i="13"/>
  <c r="C229" i="13"/>
  <c r="C230" i="13"/>
  <c r="C231" i="13"/>
  <c r="C232" i="13"/>
  <c r="C233" i="13"/>
  <c r="C234" i="13"/>
  <c r="C235" i="13"/>
  <c r="C236" i="13"/>
  <c r="C237" i="13"/>
  <c r="C238" i="13"/>
  <c r="C239" i="13"/>
  <c r="C240" i="13"/>
  <c r="C241" i="13"/>
  <c r="C242" i="13"/>
  <c r="C243" i="13"/>
  <c r="C244" i="13"/>
  <c r="C245" i="13"/>
  <c r="C246" i="13"/>
  <c r="C247" i="13"/>
  <c r="C248" i="13"/>
  <c r="C249" i="13"/>
  <c r="C250" i="13"/>
  <c r="C251" i="13"/>
  <c r="C252" i="13"/>
  <c r="C253" i="13"/>
  <c r="C254" i="13"/>
  <c r="C255" i="13"/>
  <c r="C256" i="13"/>
  <c r="C257"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D584" i="4"/>
  <c r="D585" i="4"/>
  <c r="D586" i="4"/>
  <c r="D587" i="4"/>
  <c r="D588" i="4"/>
  <c r="D589" i="4"/>
  <c r="D590" i="4"/>
  <c r="D591" i="4"/>
  <c r="D578" i="4"/>
  <c r="D579" i="4"/>
  <c r="D580" i="4"/>
  <c r="D581" i="4"/>
  <c r="D582" i="4"/>
  <c r="D583" i="4"/>
  <c r="D512" i="4" l="1"/>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H3" i="4" l="1"/>
  <c r="I3" i="4" l="1"/>
  <c r="K3" i="4" l="1"/>
  <c r="B2364" i="5" l="1"/>
  <c r="B2332" i="5" l="1"/>
  <c r="B2279" i="5" l="1"/>
  <c r="D511" i="4" l="1"/>
  <c r="B20" i="3" l="1"/>
  <c r="F247" i="13" l="1"/>
  <c r="F257" i="13" l="1"/>
  <c r="F248" i="13"/>
  <c r="F230" i="13"/>
  <c r="F242" i="13"/>
  <c r="F235" i="13"/>
  <c r="F240" i="13"/>
  <c r="F238" i="13"/>
  <c r="F236" i="13"/>
  <c r="F251" i="13"/>
  <c r="F227" i="13"/>
  <c r="H2" i="4" l="1"/>
  <c r="I2" i="4" l="1"/>
  <c r="J35" i="3" l="1"/>
  <c r="L35" i="3" s="1"/>
  <c r="M35" i="3" s="1"/>
  <c r="K33" i="3"/>
  <c r="K35" i="3"/>
  <c r="J33" i="3"/>
  <c r="L33" i="3" s="1"/>
  <c r="M33" i="3" s="1"/>
  <c r="J36" i="3"/>
  <c r="L36" i="3" s="1"/>
  <c r="M36" i="3" s="1"/>
  <c r="K36" i="3"/>
  <c r="F245" i="13"/>
  <c r="F250" i="13"/>
  <c r="F256" i="13"/>
  <c r="F232" i="13" l="1"/>
  <c r="F241" i="13"/>
  <c r="F252" i="13"/>
  <c r="F255" i="13"/>
  <c r="F233" i="13"/>
  <c r="F42" i="15" l="1"/>
  <c r="F41" i="15"/>
  <c r="B2231" i="5" l="1"/>
  <c r="B2215" i="5" l="1"/>
  <c r="B2210" i="5" l="1"/>
  <c r="B2206" i="5" l="1"/>
  <c r="B2187" i="5" l="1"/>
  <c r="B2182" i="5" l="1"/>
  <c r="B13" i="3" l="1"/>
  <c r="B2144" i="5" l="1"/>
  <c r="B196" i="13" l="1"/>
  <c r="B198" i="13"/>
  <c r="B201" i="13"/>
  <c r="B222" i="13"/>
  <c r="B223" i="13"/>
  <c r="B231" i="13"/>
  <c r="B234" i="13"/>
  <c r="B235" i="13"/>
  <c r="B239" i="13"/>
  <c r="B241" i="13"/>
  <c r="B246" i="13"/>
  <c r="B247" i="13"/>
  <c r="B249" i="13"/>
  <c r="B2127" i="5" l="1"/>
  <c r="B2126" i="5" l="1"/>
  <c r="B2099" i="5" l="1"/>
  <c r="B2083" i="5" l="1"/>
  <c r="B2077" i="5" l="1"/>
  <c r="B1933" i="5" l="1"/>
  <c r="B2058" i="5" l="1"/>
  <c r="B2037" i="5" l="1"/>
  <c r="E252" i="13" l="1"/>
  <c r="D251" i="13"/>
  <c r="D250" i="13"/>
  <c r="E249" i="13"/>
  <c r="E247" i="13"/>
  <c r="E244" i="13"/>
  <c r="D243" i="13"/>
  <c r="D242" i="13"/>
  <c r="E239" i="13"/>
  <c r="D235" i="13"/>
  <c r="E233" i="13"/>
  <c r="E232" i="13"/>
  <c r="E231" i="13"/>
  <c r="D227" i="13"/>
  <c r="E226" i="13"/>
  <c r="E225" i="13"/>
  <c r="E223" i="13"/>
  <c r="E220" i="13"/>
  <c r="D219" i="13"/>
  <c r="D218" i="13"/>
  <c r="E217" i="13"/>
  <c r="E215" i="13"/>
  <c r="D211" i="13"/>
  <c r="D210" i="13"/>
  <c r="E208" i="13"/>
  <c r="D207" i="13"/>
  <c r="D203" i="13"/>
  <c r="D202" i="13"/>
  <c r="E201" i="13"/>
  <c r="E200" i="13"/>
  <c r="E197" i="13"/>
  <c r="D196" i="13"/>
  <c r="E195" i="13"/>
  <c r="E194" i="13"/>
  <c r="E193" i="13"/>
  <c r="D192" i="13"/>
  <c r="D189" i="13"/>
  <c r="D188" i="13"/>
  <c r="D187" i="13"/>
  <c r="E186" i="13"/>
  <c r="E184" i="13"/>
  <c r="D183" i="13"/>
  <c r="E181" i="13"/>
  <c r="D180" i="13"/>
  <c r="D179" i="13"/>
  <c r="E177" i="13"/>
  <c r="E176" i="13"/>
  <c r="D173" i="13"/>
  <c r="D172" i="13"/>
  <c r="D171" i="13"/>
  <c r="E170" i="13"/>
  <c r="E169" i="13"/>
  <c r="E168" i="13"/>
  <c r="E165" i="13"/>
  <c r="D164" i="13"/>
  <c r="E257" i="13"/>
  <c r="E256" i="13"/>
  <c r="E163" i="13"/>
  <c r="D162" i="13"/>
  <c r="E159" i="13"/>
  <c r="D158" i="13"/>
  <c r="E157" i="13"/>
  <c r="E156" i="13"/>
  <c r="E155" i="13"/>
  <c r="E154" i="13"/>
  <c r="D153" i="13"/>
  <c r="E151" i="13"/>
  <c r="D150" i="13"/>
  <c r="E149" i="13"/>
  <c r="E148" i="13"/>
  <c r="E147" i="13"/>
  <c r="D146" i="13"/>
  <c r="D145" i="13"/>
  <c r="E143" i="13"/>
  <c r="D142" i="13"/>
  <c r="E141" i="13"/>
  <c r="E140" i="13"/>
  <c r="E138" i="13"/>
  <c r="D135" i="13"/>
  <c r="E134" i="13"/>
  <c r="D133" i="13"/>
  <c r="E131" i="13"/>
  <c r="D130" i="13"/>
  <c r="E127" i="13"/>
  <c r="D126" i="13"/>
  <c r="E125" i="13"/>
  <c r="E124" i="13"/>
  <c r="E122" i="13"/>
  <c r="D119" i="13"/>
  <c r="D118" i="13"/>
  <c r="E117" i="13"/>
  <c r="E116" i="13"/>
  <c r="E115" i="13"/>
  <c r="D114" i="13"/>
  <c r="E111" i="13"/>
  <c r="E109" i="13"/>
  <c r="E107" i="13"/>
  <c r="E106" i="13"/>
  <c r="D104" i="13"/>
  <c r="E103" i="13"/>
  <c r="E101" i="13"/>
  <c r="D99" i="13"/>
  <c r="D98" i="13"/>
  <c r="E96" i="13"/>
  <c r="E95" i="13"/>
  <c r="D93" i="13"/>
  <c r="D91" i="13"/>
  <c r="D90" i="13"/>
  <c r="E88" i="13"/>
  <c r="D87" i="13"/>
  <c r="E85" i="13"/>
  <c r="E84" i="13"/>
  <c r="D83" i="13"/>
  <c r="E81" i="13"/>
  <c r="D80" i="13"/>
  <c r="D79" i="13"/>
  <c r="E77" i="13"/>
  <c r="E76" i="13"/>
  <c r="D73" i="13"/>
  <c r="D72" i="13"/>
  <c r="E71" i="13"/>
  <c r="E69" i="13"/>
  <c r="E68" i="13"/>
  <c r="D65" i="13"/>
  <c r="D64" i="13"/>
  <c r="D63" i="13"/>
  <c r="E61" i="13"/>
  <c r="E60" i="13"/>
  <c r="D57" i="13"/>
  <c r="D56" i="13"/>
  <c r="E55" i="13"/>
  <c r="E54" i="13"/>
  <c r="E53" i="13"/>
  <c r="D52" i="13"/>
  <c r="E49" i="13"/>
  <c r="E47" i="13"/>
  <c r="E46" i="13"/>
  <c r="D44" i="13"/>
  <c r="E41" i="13"/>
  <c r="D40" i="13"/>
  <c r="D39" i="13"/>
  <c r="E38" i="13"/>
  <c r="E37" i="13"/>
  <c r="D36" i="13"/>
  <c r="E33" i="13"/>
  <c r="D32" i="13"/>
  <c r="E31" i="13"/>
  <c r="E30" i="13"/>
  <c r="E28" i="13"/>
  <c r="D27" i="13"/>
  <c r="E25" i="13"/>
  <c r="D24" i="13"/>
  <c r="D23" i="13"/>
  <c r="E22" i="13"/>
  <c r="E21" i="13"/>
  <c r="E20" i="13"/>
  <c r="D19" i="13"/>
  <c r="D17" i="13"/>
  <c r="D16" i="13"/>
  <c r="E15" i="13"/>
  <c r="E14" i="13"/>
  <c r="E12" i="13"/>
  <c r="D11" i="13"/>
  <c r="E10" i="13"/>
  <c r="D9" i="13"/>
  <c r="E8" i="13"/>
  <c r="E7" i="13"/>
  <c r="D5" i="13"/>
  <c r="D3" i="13"/>
  <c r="E17" i="13" l="1"/>
  <c r="E40" i="13"/>
  <c r="E135" i="13"/>
  <c r="D103" i="13"/>
  <c r="E171" i="13"/>
  <c r="E189" i="13"/>
  <c r="E242" i="13"/>
  <c r="E119" i="13"/>
  <c r="E126" i="13"/>
  <c r="E164" i="13"/>
  <c r="D212" i="13"/>
  <c r="D134" i="13"/>
  <c r="E23" i="13"/>
  <c r="E173" i="13"/>
  <c r="E218" i="13"/>
  <c r="D101" i="13"/>
  <c r="D138" i="13"/>
  <c r="D140" i="13"/>
  <c r="E187" i="13"/>
  <c r="D214" i="13"/>
  <c r="E212" i="13"/>
  <c r="D122" i="13"/>
  <c r="D159" i="13"/>
  <c r="D10" i="13"/>
  <c r="E44" i="13"/>
  <c r="D225" i="13"/>
  <c r="E210" i="13"/>
  <c r="E93" i="13"/>
  <c r="E219" i="13"/>
  <c r="D20" i="13"/>
  <c r="E36" i="13"/>
  <c r="D76" i="13"/>
  <c r="E130" i="13"/>
  <c r="D25" i="13"/>
  <c r="E52" i="13"/>
  <c r="E99" i="13"/>
  <c r="D157" i="13"/>
  <c r="E196" i="13"/>
  <c r="D33" i="13"/>
  <c r="D181" i="13"/>
  <c r="E235" i="13"/>
  <c r="D68" i="13"/>
  <c r="D143" i="13"/>
  <c r="E179" i="13"/>
  <c r="D151" i="13"/>
  <c r="D257" i="13"/>
  <c r="E250" i="13"/>
  <c r="E114" i="13"/>
  <c r="D204" i="13"/>
  <c r="E227" i="13"/>
  <c r="D234" i="13"/>
  <c r="E243" i="13"/>
  <c r="E248" i="13"/>
  <c r="D95" i="13"/>
  <c r="D106" i="13"/>
  <c r="D195" i="13"/>
  <c r="D116" i="13"/>
  <c r="E202" i="13"/>
  <c r="E204" i="13"/>
  <c r="E234" i="13"/>
  <c r="D60" i="13"/>
  <c r="E80" i="13"/>
  <c r="D231" i="13"/>
  <c r="D54" i="13"/>
  <c r="D12" i="13"/>
  <c r="D22" i="13"/>
  <c r="D28" i="13"/>
  <c r="E32" i="13"/>
  <c r="D197" i="13"/>
  <c r="E224" i="13"/>
  <c r="D236" i="13"/>
  <c r="E240" i="13"/>
  <c r="E5" i="13"/>
  <c r="E24" i="13"/>
  <c r="D55" i="13"/>
  <c r="E79" i="13"/>
  <c r="E142" i="13"/>
  <c r="E146" i="13"/>
  <c r="D154" i="13"/>
  <c r="D228" i="13"/>
  <c r="E236" i="13"/>
  <c r="D49" i="13"/>
  <c r="E73" i="13"/>
  <c r="D84" i="13"/>
  <c r="D88" i="13"/>
  <c r="D125" i="13"/>
  <c r="D176" i="13"/>
  <c r="E228" i="13"/>
  <c r="D247" i="13"/>
  <c r="D8" i="13"/>
  <c r="D15" i="13"/>
  <c r="D31" i="13"/>
  <c r="E39" i="13"/>
  <c r="D41" i="13"/>
  <c r="E57" i="13"/>
  <c r="E65" i="13"/>
  <c r="D109" i="13"/>
  <c r="D111" i="13"/>
  <c r="D117" i="13"/>
  <c r="D127" i="13"/>
  <c r="E133" i="13"/>
  <c r="D141" i="13"/>
  <c r="D149" i="13"/>
  <c r="E158" i="13"/>
  <c r="E162" i="13"/>
  <c r="D256" i="13"/>
  <c r="D168" i="13"/>
  <c r="E172" i="13"/>
  <c r="E180" i="13"/>
  <c r="D184" i="13"/>
  <c r="E188" i="13"/>
  <c r="E192" i="13"/>
  <c r="D194" i="13"/>
  <c r="E203" i="13"/>
  <c r="E207" i="13"/>
  <c r="E211" i="13"/>
  <c r="D215" i="13"/>
  <c r="D217" i="13"/>
  <c r="D223" i="13"/>
  <c r="D239" i="13"/>
  <c r="E251" i="13"/>
  <c r="E118" i="13"/>
  <c r="E63" i="13"/>
  <c r="E90" i="13"/>
  <c r="E9" i="13"/>
  <c r="E16" i="13"/>
  <c r="D165" i="13"/>
  <c r="D226" i="13"/>
  <c r="D244" i="13"/>
  <c r="D47" i="13"/>
  <c r="D71" i="13"/>
  <c r="E98" i="13"/>
  <c r="E150" i="13"/>
  <c r="D220" i="13"/>
  <c r="E3" i="13"/>
  <c r="E56" i="13"/>
  <c r="E64" i="13"/>
  <c r="E72" i="13"/>
  <c r="E87" i="13"/>
  <c r="E91" i="13"/>
  <c r="E4" i="13"/>
  <c r="E18" i="13"/>
  <c r="D18" i="13"/>
  <c r="E43" i="13"/>
  <c r="E67" i="13"/>
  <c r="D4" i="13"/>
  <c r="D6" i="13"/>
  <c r="D14" i="13"/>
  <c r="E26" i="13"/>
  <c r="D26" i="13"/>
  <c r="D43" i="13"/>
  <c r="D45" i="13"/>
  <c r="E51" i="13"/>
  <c r="E59" i="13"/>
  <c r="D67" i="13"/>
  <c r="E86" i="13"/>
  <c r="D86" i="13"/>
  <c r="E97" i="13"/>
  <c r="D97" i="13"/>
  <c r="E100" i="13"/>
  <c r="D100" i="13"/>
  <c r="E102" i="13"/>
  <c r="D102" i="13"/>
  <c r="D185" i="13"/>
  <c r="E185" i="13"/>
  <c r="D216" i="13"/>
  <c r="E216" i="13"/>
  <c r="E6" i="13"/>
  <c r="E11" i="13"/>
  <c r="E34" i="13"/>
  <c r="D34" i="13"/>
  <c r="E45" i="13"/>
  <c r="D51" i="13"/>
  <c r="D53" i="13"/>
  <c r="D59" i="13"/>
  <c r="E74" i="13"/>
  <c r="D74" i="13"/>
  <c r="E136" i="13"/>
  <c r="D136" i="13"/>
  <c r="D30" i="13"/>
  <c r="E66" i="13"/>
  <c r="D66" i="13"/>
  <c r="E78" i="13"/>
  <c r="D78" i="13"/>
  <c r="E110" i="13"/>
  <c r="D110" i="13"/>
  <c r="E241" i="13"/>
  <c r="D241" i="13"/>
  <c r="D21" i="13"/>
  <c r="E27" i="13"/>
  <c r="D38" i="13"/>
  <c r="E50" i="13"/>
  <c r="D50" i="13"/>
  <c r="E58" i="13"/>
  <c r="D58" i="13"/>
  <c r="E132" i="13"/>
  <c r="E137" i="13"/>
  <c r="D137" i="13"/>
  <c r="E182" i="13"/>
  <c r="D182" i="13"/>
  <c r="E213" i="13"/>
  <c r="D213" i="13"/>
  <c r="D13" i="13"/>
  <c r="E209" i="13"/>
  <c r="D209" i="13"/>
  <c r="E42" i="13"/>
  <c r="D42" i="13"/>
  <c r="E94" i="13"/>
  <c r="D94" i="13"/>
  <c r="E108" i="13"/>
  <c r="D108" i="13"/>
  <c r="E255" i="13"/>
  <c r="D255" i="13"/>
  <c r="D29" i="13"/>
  <c r="E35" i="13"/>
  <c r="E70" i="13"/>
  <c r="D70" i="13"/>
  <c r="E75" i="13"/>
  <c r="E89" i="13"/>
  <c r="D89" i="13"/>
  <c r="E105" i="13"/>
  <c r="E121" i="13"/>
  <c r="D132" i="13"/>
  <c r="E167" i="13"/>
  <c r="D167" i="13"/>
  <c r="E199" i="13"/>
  <c r="D199" i="13"/>
  <c r="E83" i="13"/>
  <c r="E145" i="13"/>
  <c r="E178" i="13"/>
  <c r="D178" i="13"/>
  <c r="E13" i="13"/>
  <c r="E19" i="13"/>
  <c r="E92" i="13"/>
  <c r="D92" i="13"/>
  <c r="D7" i="13"/>
  <c r="E29" i="13"/>
  <c r="D35" i="13"/>
  <c r="D37" i="13"/>
  <c r="D46" i="13"/>
  <c r="E62" i="13"/>
  <c r="D62" i="13"/>
  <c r="D75" i="13"/>
  <c r="E82" i="13"/>
  <c r="D82" i="13"/>
  <c r="D105" i="13"/>
  <c r="D121" i="13"/>
  <c r="D123" i="13"/>
  <c r="E123" i="13"/>
  <c r="E230" i="13"/>
  <c r="D230" i="13"/>
  <c r="E113" i="13"/>
  <c r="E128" i="13"/>
  <c r="D128" i="13"/>
  <c r="D139" i="13"/>
  <c r="E161" i="13"/>
  <c r="E174" i="13"/>
  <c r="D174" i="13"/>
  <c r="E191" i="13"/>
  <c r="E205" i="13"/>
  <c r="D205" i="13"/>
  <c r="E222" i="13"/>
  <c r="E237" i="13"/>
  <c r="D237" i="13"/>
  <c r="D61" i="13"/>
  <c r="D69" i="13"/>
  <c r="D77" i="13"/>
  <c r="D85" i="13"/>
  <c r="D96" i="13"/>
  <c r="D113" i="13"/>
  <c r="D115" i="13"/>
  <c r="D124" i="13"/>
  <c r="E139" i="13"/>
  <c r="D148" i="13"/>
  <c r="E152" i="13"/>
  <c r="D152" i="13"/>
  <c r="D161" i="13"/>
  <c r="D163" i="13"/>
  <c r="D170" i="13"/>
  <c r="D191" i="13"/>
  <c r="D193" i="13"/>
  <c r="D201" i="13"/>
  <c r="D222" i="13"/>
  <c r="D224" i="13"/>
  <c r="D233" i="13"/>
  <c r="E245" i="13"/>
  <c r="D245" i="13"/>
  <c r="E253" i="13"/>
  <c r="D253" i="13"/>
  <c r="E112" i="13"/>
  <c r="D112" i="13"/>
  <c r="E129" i="13"/>
  <c r="D156" i="13"/>
  <c r="E160" i="13"/>
  <c r="D160" i="13"/>
  <c r="E175" i="13"/>
  <c r="E190" i="13"/>
  <c r="D190" i="13"/>
  <c r="E206" i="13"/>
  <c r="E221" i="13"/>
  <c r="D221" i="13"/>
  <c r="E238" i="13"/>
  <c r="D249" i="13"/>
  <c r="D169" i="13"/>
  <c r="D81" i="13"/>
  <c r="E104" i="13"/>
  <c r="D129" i="13"/>
  <c r="D131" i="13"/>
  <c r="E153" i="13"/>
  <c r="D175" i="13"/>
  <c r="D177" i="13"/>
  <c r="D186" i="13"/>
  <c r="D206" i="13"/>
  <c r="D208" i="13"/>
  <c r="D238" i="13"/>
  <c r="D240" i="13"/>
  <c r="E246" i="13"/>
  <c r="E254" i="13"/>
  <c r="D147" i="13"/>
  <c r="D200" i="13"/>
  <c r="D232" i="13"/>
  <c r="D107" i="13"/>
  <c r="E120" i="13"/>
  <c r="D120" i="13"/>
  <c r="E144" i="13"/>
  <c r="D144" i="13"/>
  <c r="D155" i="13"/>
  <c r="E166" i="13"/>
  <c r="D166" i="13"/>
  <c r="E183" i="13"/>
  <c r="E198" i="13"/>
  <c r="D198" i="13"/>
  <c r="E214" i="13"/>
  <c r="E229" i="13"/>
  <c r="D229" i="13"/>
  <c r="D246" i="13"/>
  <c r="D248" i="13"/>
  <c r="D254" i="13"/>
  <c r="D252" i="13"/>
  <c r="B1975" i="5" l="1"/>
  <c r="C2" i="13" l="1"/>
  <c r="E2" i="13" s="1"/>
  <c r="A2" i="13"/>
  <c r="D2" i="13" l="1"/>
  <c r="B1929" i="5" l="1"/>
  <c r="B1922" i="5" l="1"/>
  <c r="B1894" i="5" l="1"/>
  <c r="B1865" i="5" l="1"/>
  <c r="B1845" i="5" l="1"/>
  <c r="B1792" i="5" l="1"/>
  <c r="B1791" i="5"/>
  <c r="B1787" i="5" l="1"/>
  <c r="B1758" i="5" l="1"/>
  <c r="B1690" i="5" l="1"/>
  <c r="B1679" i="5" l="1"/>
  <c r="B1658" i="5" l="1"/>
  <c r="B19" i="3" l="1"/>
  <c r="B28" i="3"/>
  <c r="B238" i="13" s="1"/>
  <c r="B212" i="13"/>
  <c r="B216" i="13"/>
  <c r="B213" i="13"/>
  <c r="B220" i="13"/>
  <c r="B252" i="13"/>
  <c r="B242" i="13"/>
  <c r="B254" i="13"/>
  <c r="B228" i="13"/>
  <c r="B229" i="13"/>
  <c r="B225" i="13"/>
  <c r="B226" i="13"/>
  <c r="B224" i="13"/>
  <c r="B207" i="13"/>
  <c r="B209" i="13"/>
  <c r="B210" i="13"/>
  <c r="B211" i="13"/>
  <c r="B38" i="3"/>
  <c r="I38" i="3" s="1"/>
  <c r="J38" i="3" s="1"/>
  <c r="L38" i="3" s="1"/>
  <c r="M38" i="3" s="1"/>
  <c r="B34" i="3"/>
  <c r="I34" i="3" s="1"/>
  <c r="B39" i="3"/>
  <c r="I39" i="3" s="1"/>
  <c r="J39" i="3" s="1"/>
  <c r="L39" i="3" s="1"/>
  <c r="M39" i="3" s="1"/>
  <c r="B31" i="3"/>
  <c r="B22" i="3"/>
  <c r="B37" i="3"/>
  <c r="I37" i="3" s="1"/>
  <c r="J37" i="3" s="1"/>
  <c r="L37" i="3" s="1"/>
  <c r="M37" i="3" s="1"/>
  <c r="B21" i="3"/>
  <c r="B29" i="3"/>
  <c r="I29" i="3" s="1"/>
  <c r="B14" i="3"/>
  <c r="I14" i="3" s="1"/>
  <c r="B25" i="3"/>
  <c r="B244" i="13" s="1"/>
  <c r="B18" i="3"/>
  <c r="B227" i="13" s="1"/>
  <c r="B15" i="3"/>
  <c r="I15" i="3" s="1"/>
  <c r="B26" i="3"/>
  <c r="I26" i="3" s="1"/>
  <c r="B23" i="3"/>
  <c r="I23" i="3" s="1"/>
  <c r="B32" i="3"/>
  <c r="I32" i="3" s="1"/>
  <c r="B4" i="3"/>
  <c r="B6" i="3"/>
  <c r="I6" i="3" s="1"/>
  <c r="J6" i="3" s="1"/>
  <c r="L6" i="3" s="1"/>
  <c r="M6" i="3" s="1"/>
  <c r="B16" i="3"/>
  <c r="B195" i="13" s="1"/>
  <c r="B17" i="3"/>
  <c r="B193" i="13" s="1"/>
  <c r="B3" i="3"/>
  <c r="B7" i="3"/>
  <c r="I7" i="3" s="1"/>
  <c r="B11" i="3"/>
  <c r="B10" i="3"/>
  <c r="B30" i="3"/>
  <c r="B218" i="13"/>
  <c r="B230" i="13"/>
  <c r="B2" i="4"/>
  <c r="J23" i="3" l="1"/>
  <c r="L23" i="3" s="1"/>
  <c r="M23" i="3" s="1"/>
  <c r="K23" i="3"/>
  <c r="K15" i="3"/>
  <c r="J15" i="3"/>
  <c r="L15" i="3" s="1"/>
  <c r="M15" i="3" s="1"/>
  <c r="K34" i="3"/>
  <c r="J34" i="3"/>
  <c r="L34" i="3" s="1"/>
  <c r="M34" i="3" s="1"/>
  <c r="J14" i="3"/>
  <c r="L14" i="3" s="1"/>
  <c r="M14" i="3" s="1"/>
  <c r="K14" i="3"/>
  <c r="J29" i="3"/>
  <c r="L29" i="3" s="1"/>
  <c r="M29" i="3" s="1"/>
  <c r="K29" i="3"/>
  <c r="J32" i="3"/>
  <c r="L32" i="3" s="1"/>
  <c r="M32" i="3" s="1"/>
  <c r="K32" i="3"/>
  <c r="K26" i="3"/>
  <c r="J26" i="3"/>
  <c r="L26" i="3" s="1"/>
  <c r="M26" i="3" s="1"/>
  <c r="K7" i="3"/>
  <c r="J7" i="3"/>
  <c r="L7" i="3" s="1"/>
  <c r="M7" i="3" s="1"/>
  <c r="B233" i="13"/>
  <c r="B250" i="13"/>
  <c r="B205" i="13"/>
  <c r="B240" i="13"/>
  <c r="B203" i="13"/>
  <c r="B237" i="13"/>
  <c r="B199" i="13"/>
  <c r="B214" i="13"/>
  <c r="B200" i="13"/>
  <c r="B191" i="13"/>
  <c r="B236" i="13"/>
  <c r="B197" i="13"/>
  <c r="B151" i="13"/>
  <c r="B219" i="13"/>
  <c r="B256" i="13"/>
  <c r="B190" i="13"/>
  <c r="B208" i="13"/>
  <c r="B202" i="13"/>
  <c r="F218" i="13"/>
  <c r="G218" i="13" s="1"/>
  <c r="F217" i="13"/>
  <c r="B131" i="13"/>
  <c r="F220" i="13"/>
  <c r="G220" i="13" s="1"/>
  <c r="F222" i="13"/>
  <c r="B135" i="13"/>
  <c r="B132" i="13"/>
  <c r="B134" i="13"/>
  <c r="F225" i="13"/>
  <c r="F223" i="13"/>
  <c r="G223" i="13" s="1"/>
  <c r="B138" i="13"/>
  <c r="B137" i="13"/>
  <c r="B192" i="13"/>
  <c r="B136" i="13"/>
  <c r="B133" i="13"/>
  <c r="F224" i="13"/>
  <c r="B206" i="13"/>
  <c r="B248" i="13"/>
  <c r="B221" i="13"/>
  <c r="B204" i="13"/>
  <c r="B217" i="13"/>
  <c r="B215" i="13"/>
  <c r="F253" i="13"/>
  <c r="B232" i="13"/>
  <c r="F243" i="13"/>
  <c r="G243" i="13" s="1"/>
  <c r="B255" i="13"/>
  <c r="B245" i="13"/>
  <c r="B243" i="13"/>
  <c r="F239" i="13"/>
  <c r="F228" i="13"/>
  <c r="G228" i="13" s="1"/>
  <c r="B251" i="13"/>
  <c r="B253" i="13"/>
  <c r="C1" i="13"/>
  <c r="B98" i="13"/>
  <c r="B194" i="13"/>
  <c r="B129" i="13"/>
  <c r="G232" i="13"/>
  <c r="G233" i="13"/>
  <c r="B74" i="13"/>
  <c r="B92" i="13"/>
  <c r="B113" i="13"/>
  <c r="B95" i="13"/>
  <c r="B121" i="13"/>
  <c r="B130" i="13"/>
  <c r="B187" i="13"/>
  <c r="B186" i="13"/>
  <c r="B89" i="13"/>
  <c r="B182" i="13"/>
  <c r="B181" i="13"/>
  <c r="B93" i="13"/>
  <c r="B167" i="13"/>
  <c r="B166" i="13"/>
  <c r="B116" i="13"/>
  <c r="B96" i="13"/>
  <c r="B112" i="13"/>
  <c r="B49" i="13"/>
  <c r="B150" i="13"/>
  <c r="B38" i="13"/>
  <c r="B175" i="13"/>
  <c r="B171" i="13"/>
  <c r="B141" i="13"/>
  <c r="B173" i="13"/>
  <c r="B105" i="13"/>
  <c r="B160" i="13"/>
  <c r="B157" i="13"/>
  <c r="B155" i="13"/>
  <c r="B117" i="13"/>
  <c r="B115" i="13"/>
  <c r="B99" i="13"/>
  <c r="B97" i="13"/>
  <c r="B179" i="13"/>
  <c r="B29" i="13"/>
  <c r="B125" i="13"/>
  <c r="B27" i="13"/>
  <c r="B10" i="13"/>
  <c r="B172" i="13"/>
  <c r="B104" i="13"/>
  <c r="B102" i="13"/>
  <c r="B170" i="13"/>
  <c r="B185" i="13"/>
  <c r="B184" i="13"/>
  <c r="B177" i="13"/>
  <c r="B176" i="13"/>
  <c r="B154" i="13"/>
  <c r="B152" i="13"/>
  <c r="B174" i="13"/>
  <c r="B119" i="13"/>
  <c r="B118" i="13"/>
  <c r="B169" i="13"/>
  <c r="B168" i="13"/>
  <c r="B101" i="13"/>
  <c r="B100" i="13"/>
  <c r="B124" i="13"/>
  <c r="B122" i="13"/>
  <c r="B28" i="13"/>
  <c r="B111" i="13"/>
  <c r="B110" i="13"/>
  <c r="B142" i="13"/>
  <c r="B128" i="13"/>
  <c r="B159" i="13"/>
  <c r="B158" i="13"/>
  <c r="B51" i="13"/>
  <c r="B109" i="13"/>
  <c r="B108" i="13"/>
  <c r="B107" i="13"/>
  <c r="B106" i="13"/>
  <c r="B127" i="13"/>
  <c r="B126" i="13"/>
  <c r="B91" i="13"/>
  <c r="B90" i="13"/>
  <c r="B26" i="13"/>
  <c r="B66" i="13"/>
  <c r="B57" i="13"/>
  <c r="B149" i="13"/>
  <c r="B153" i="13"/>
  <c r="B183" i="13"/>
  <c r="B78" i="13"/>
  <c r="B34" i="13"/>
  <c r="B3" i="13"/>
  <c r="B60" i="13"/>
  <c r="B14" i="13"/>
  <c r="B77" i="13"/>
  <c r="B30" i="13"/>
  <c r="B75" i="13"/>
  <c r="B61" i="13"/>
  <c r="B25" i="13"/>
  <c r="B83" i="13"/>
  <c r="B36" i="13"/>
  <c r="B5" i="13"/>
  <c r="B165" i="13"/>
  <c r="B22" i="13"/>
  <c r="B86" i="13"/>
  <c r="B144" i="13"/>
  <c r="B189" i="13"/>
  <c r="B53" i="13"/>
  <c r="B147" i="13"/>
  <c r="B73" i="13"/>
  <c r="B52" i="13"/>
  <c r="B12" i="13"/>
  <c r="B163" i="13"/>
  <c r="B19" i="13"/>
  <c r="B88" i="13"/>
  <c r="B67" i="13"/>
  <c r="B143" i="13"/>
  <c r="B71" i="13"/>
  <c r="B76" i="13"/>
  <c r="B62" i="13"/>
  <c r="B188" i="13"/>
  <c r="B79" i="13"/>
  <c r="B180" i="13"/>
  <c r="B50" i="13"/>
  <c r="B87" i="13"/>
  <c r="B84" i="13"/>
  <c r="B64" i="13"/>
  <c r="B35" i="13"/>
  <c r="B4" i="13"/>
  <c r="B164" i="13"/>
  <c r="B21" i="13"/>
  <c r="B46" i="13"/>
  <c r="B55" i="13"/>
  <c r="B24" i="13"/>
  <c r="B41" i="13"/>
  <c r="B6" i="13"/>
  <c r="B20" i="13"/>
  <c r="B178" i="13"/>
  <c r="B48" i="13"/>
  <c r="B44" i="13"/>
  <c r="B9" i="13"/>
  <c r="B81" i="13"/>
  <c r="B31" i="13"/>
  <c r="B139" i="13"/>
  <c r="B39" i="13"/>
  <c r="B140" i="13"/>
  <c r="B40" i="13"/>
  <c r="B37" i="13"/>
  <c r="B54" i="13"/>
  <c r="B42" i="13"/>
  <c r="B7" i="13"/>
  <c r="B59" i="13"/>
  <c r="B13" i="13"/>
  <c r="B161" i="13"/>
  <c r="B17" i="13"/>
  <c r="B156" i="13"/>
  <c r="B45" i="13"/>
  <c r="B94" i="13"/>
  <c r="B32" i="13"/>
  <c r="B123" i="13"/>
  <c r="B16" i="13"/>
  <c r="B85" i="13"/>
  <c r="B65" i="13"/>
  <c r="B120" i="13"/>
  <c r="B148" i="13"/>
  <c r="B47" i="13"/>
  <c r="B56" i="13"/>
  <c r="B68" i="13"/>
  <c r="B58" i="13"/>
  <c r="B114" i="13"/>
  <c r="B146" i="13"/>
  <c r="B80" i="13"/>
  <c r="B63" i="13"/>
  <c r="B69" i="13"/>
  <c r="B23" i="13"/>
  <c r="B43" i="13"/>
  <c r="B8" i="13"/>
  <c r="B82" i="13"/>
  <c r="B15" i="13"/>
  <c r="B162" i="13"/>
  <c r="B18" i="13"/>
  <c r="B70" i="13"/>
  <c r="B145" i="13"/>
  <c r="B72" i="13"/>
  <c r="B103" i="13"/>
  <c r="B33" i="13"/>
  <c r="B2" i="13"/>
  <c r="B11" i="13"/>
  <c r="G236" i="13"/>
  <c r="G238" i="13"/>
  <c r="G235" i="13"/>
  <c r="G241" i="13"/>
  <c r="G239" i="13"/>
  <c r="F14" i="13" l="1"/>
  <c r="F231" i="13"/>
  <c r="G231" i="13" s="1"/>
  <c r="F28" i="13"/>
  <c r="F29" i="13"/>
  <c r="F246" i="13"/>
  <c r="G246" i="13" s="1"/>
  <c r="F244" i="13"/>
  <c r="G244" i="13" s="1"/>
  <c r="F237" i="13"/>
  <c r="G237" i="13" s="1"/>
  <c r="F249" i="13"/>
  <c r="G249" i="13" s="1"/>
  <c r="G222" i="13"/>
  <c r="K2" i="4"/>
  <c r="G224" i="13"/>
  <c r="G225" i="13"/>
  <c r="G227" i="13"/>
  <c r="G230" i="13"/>
  <c r="D48" i="13"/>
  <c r="E48" i="13"/>
  <c r="G242" i="13"/>
  <c r="G253" i="13"/>
  <c r="G255" i="13"/>
  <c r="G245" i="13"/>
  <c r="G251" i="13"/>
  <c r="G240" i="13"/>
  <c r="G247" i="13"/>
  <c r="G250" i="13"/>
  <c r="G252" i="13"/>
  <c r="G248" i="13"/>
  <c r="G256" i="13"/>
  <c r="G257" i="13"/>
  <c r="F254" i="13" l="1"/>
  <c r="G254" i="13" s="1"/>
  <c r="F234" i="13"/>
  <c r="G234" i="13" s="1"/>
  <c r="F226" i="13"/>
  <c r="G226" i="13" s="1"/>
  <c r="F229" i="13"/>
  <c r="G229" i="13" s="1"/>
  <c r="F162" i="13"/>
  <c r="G162" i="13" s="1"/>
  <c r="F165" i="13"/>
  <c r="G165" i="13" s="1"/>
  <c r="F169" i="13"/>
  <c r="G169" i="13" s="1"/>
  <c r="F164" i="13"/>
  <c r="G164" i="13" s="1"/>
  <c r="F166" i="13"/>
  <c r="G166" i="13" s="1"/>
  <c r="F171" i="13"/>
  <c r="G171" i="13" s="1"/>
  <c r="F168" i="13"/>
  <c r="G168" i="13" s="1"/>
  <c r="F176" i="13"/>
  <c r="G176" i="13" s="1"/>
  <c r="F197" i="13"/>
  <c r="G197" i="13" s="1"/>
  <c r="F198" i="13"/>
  <c r="G198" i="13" s="1"/>
  <c r="F5" i="13"/>
  <c r="F167" i="13"/>
  <c r="G167" i="13" s="1"/>
  <c r="F172" i="13"/>
  <c r="G172" i="13" s="1"/>
  <c r="F59" i="13"/>
  <c r="G59" i="13" s="1"/>
  <c r="F18" i="13"/>
  <c r="F174" i="13"/>
  <c r="G174" i="13" s="1"/>
  <c r="F173" i="13"/>
  <c r="G173" i="13" s="1"/>
  <c r="F23" i="13"/>
  <c r="F26" i="13"/>
  <c r="G26" i="13" s="1"/>
  <c r="F177" i="13"/>
  <c r="G177" i="13" s="1"/>
  <c r="F175" i="13"/>
  <c r="G175" i="13" s="1"/>
  <c r="F180" i="13"/>
  <c r="G180" i="13" s="1"/>
  <c r="F178" i="13"/>
  <c r="G178" i="13" s="1"/>
  <c r="F38" i="13"/>
  <c r="G38" i="13" s="1"/>
  <c r="F4" i="13"/>
  <c r="G4" i="13" s="1"/>
  <c r="F39" i="13"/>
  <c r="G39" i="13" s="1"/>
  <c r="F6" i="13"/>
  <c r="G6" i="13" s="1"/>
  <c r="F7" i="13"/>
  <c r="G7" i="13" s="1"/>
  <c r="F8" i="13"/>
  <c r="G8" i="13" s="1"/>
  <c r="F9" i="13"/>
  <c r="G9" i="13" s="1"/>
  <c r="F10" i="13"/>
  <c r="G10" i="13" s="1"/>
  <c r="F11" i="13"/>
  <c r="G11" i="13" s="1"/>
  <c r="F12" i="13"/>
  <c r="G12" i="13" s="1"/>
  <c r="F13" i="13"/>
  <c r="G13" i="13" s="1"/>
  <c r="F15" i="13"/>
  <c r="G15" i="13" s="1"/>
  <c r="F16" i="13"/>
  <c r="G16" i="13" s="1"/>
  <c r="F19" i="13"/>
  <c r="G19" i="13" s="1"/>
  <c r="F20" i="13"/>
  <c r="G20" i="13" s="1"/>
  <c r="F21" i="13"/>
  <c r="G21" i="13" s="1"/>
  <c r="F22" i="13"/>
  <c r="G22" i="13" s="1"/>
  <c r="F24" i="13"/>
  <c r="G24" i="13" s="1"/>
  <c r="F25" i="13"/>
  <c r="G25" i="13" s="1"/>
  <c r="F27" i="13"/>
  <c r="G27" i="13" s="1"/>
  <c r="F31" i="13"/>
  <c r="G31" i="13" s="1"/>
  <c r="F32" i="13"/>
  <c r="G32" i="13" s="1"/>
  <c r="F199" i="13"/>
  <c r="G199" i="13" s="1"/>
  <c r="F181" i="13"/>
  <c r="G181" i="13" s="1"/>
  <c r="F182" i="13"/>
  <c r="G182" i="13" s="1"/>
  <c r="F49" i="13"/>
  <c r="G49" i="13" s="1"/>
  <c r="F202" i="13"/>
  <c r="G202" i="13" s="1"/>
  <c r="F58" i="13"/>
  <c r="G58" i="13" s="1"/>
  <c r="F30" i="13"/>
  <c r="G30" i="13" s="1"/>
  <c r="F204" i="13"/>
  <c r="G204" i="13" s="1"/>
  <c r="F203" i="13"/>
  <c r="G203" i="13" s="1"/>
  <c r="F183" i="13"/>
  <c r="G183" i="13" s="1"/>
  <c r="F179" i="13"/>
  <c r="G179" i="13" s="1"/>
  <c r="F170" i="13"/>
  <c r="G170" i="13" s="1"/>
  <c r="F56" i="13"/>
  <c r="G56" i="13" s="1"/>
  <c r="F163" i="13"/>
  <c r="G163" i="13" s="1"/>
  <c r="F47" i="13"/>
  <c r="G47" i="13" s="1"/>
  <c r="F184" i="13"/>
  <c r="G184" i="13" s="1"/>
  <c r="F54" i="13"/>
  <c r="G54" i="13" s="1"/>
  <c r="F98" i="13"/>
  <c r="G98" i="13" s="1"/>
  <c r="F200" i="13"/>
  <c r="G200" i="13" s="1"/>
  <c r="F63" i="13"/>
  <c r="G63" i="13" s="1"/>
  <c r="F201" i="13"/>
  <c r="G201" i="13" s="1"/>
  <c r="F61" i="13"/>
  <c r="G61" i="13" s="1"/>
  <c r="F73" i="13"/>
  <c r="G73" i="13" s="1"/>
  <c r="F69" i="13"/>
  <c r="G69" i="13" s="1"/>
  <c r="F65" i="13"/>
  <c r="G65" i="13" s="1"/>
  <c r="F74" i="13"/>
  <c r="G74" i="13" s="1"/>
  <c r="F66" i="13"/>
  <c r="G66" i="13" s="1"/>
  <c r="F186" i="13"/>
  <c r="G186" i="13" s="1"/>
  <c r="F185" i="13"/>
  <c r="G185" i="13" s="1"/>
  <c r="F67" i="13"/>
  <c r="G67" i="13" s="1"/>
  <c r="F68" i="13"/>
  <c r="G68" i="13" s="1"/>
  <c r="F77" i="13"/>
  <c r="G77" i="13" s="1"/>
  <c r="F70" i="13"/>
  <c r="G70" i="13" s="1"/>
  <c r="F71" i="13"/>
  <c r="G71" i="13" s="1"/>
  <c r="F3" i="13"/>
  <c r="G3" i="13" s="1"/>
  <c r="F205" i="13"/>
  <c r="G205" i="13" s="1"/>
  <c r="F188" i="13"/>
  <c r="G188" i="13" s="1"/>
  <c r="F187" i="13"/>
  <c r="G187" i="13" s="1"/>
  <c r="F72" i="13"/>
  <c r="G72" i="13" s="1"/>
  <c r="F76" i="13"/>
  <c r="G76" i="13" s="1"/>
  <c r="F88" i="13"/>
  <c r="G88" i="13" s="1"/>
  <c r="F86" i="13"/>
  <c r="G86" i="13" s="1"/>
  <c r="F78" i="13"/>
  <c r="G78" i="13" s="1"/>
  <c r="F79" i="13"/>
  <c r="G79" i="13" s="1"/>
  <c r="F36" i="13"/>
  <c r="G36" i="13" s="1"/>
  <c r="F80" i="13"/>
  <c r="G80" i="13" s="1"/>
  <c r="F81" i="13"/>
  <c r="G81" i="13" s="1"/>
  <c r="F82" i="13"/>
  <c r="G82" i="13" s="1"/>
  <c r="F83" i="13"/>
  <c r="G83" i="13" s="1"/>
  <c r="F84" i="13"/>
  <c r="G84" i="13" s="1"/>
  <c r="F85" i="13"/>
  <c r="G85" i="13" s="1"/>
  <c r="F34" i="13"/>
  <c r="G34" i="13" s="1"/>
  <c r="F75" i="13"/>
  <c r="G75" i="13" s="1"/>
  <c r="F17" i="13"/>
  <c r="G17" i="13" s="1"/>
  <c r="F35" i="13"/>
  <c r="G35" i="13" s="1"/>
  <c r="F207" i="13"/>
  <c r="G207" i="13" s="1"/>
  <c r="F221" i="13"/>
  <c r="G221" i="13" s="1"/>
  <c r="F89" i="13"/>
  <c r="G89" i="13" s="1"/>
  <c r="F87" i="13"/>
  <c r="G87" i="13" s="1"/>
  <c r="F91" i="13"/>
  <c r="G91" i="13" s="1"/>
  <c r="F90" i="13"/>
  <c r="G90" i="13" s="1"/>
  <c r="F93" i="13"/>
  <c r="G93" i="13" s="1"/>
  <c r="F92" i="13"/>
  <c r="G92" i="13" s="1"/>
  <c r="F190" i="13"/>
  <c r="G190" i="13" s="1"/>
  <c r="F189" i="13"/>
  <c r="G189" i="13" s="1"/>
  <c r="F45" i="13"/>
  <c r="G45" i="13" s="1"/>
  <c r="F206" i="13"/>
  <c r="G206" i="13" s="1"/>
  <c r="F52" i="13"/>
  <c r="G52" i="13" s="1"/>
  <c r="F94" i="13"/>
  <c r="G94" i="13" s="1"/>
  <c r="F95" i="13"/>
  <c r="G95" i="13" s="1"/>
  <c r="F219" i="13"/>
  <c r="G219" i="13" s="1"/>
  <c r="F104" i="13"/>
  <c r="G104" i="13" s="1"/>
  <c r="F97" i="13"/>
  <c r="G97" i="13" s="1"/>
  <c r="F96" i="13"/>
  <c r="G96" i="13" s="1"/>
  <c r="F100" i="13"/>
  <c r="G100" i="13" s="1"/>
  <c r="F99" i="13"/>
  <c r="G99" i="13" s="1"/>
  <c r="F102" i="13"/>
  <c r="G102" i="13" s="1"/>
  <c r="F101" i="13"/>
  <c r="G101" i="13" s="1"/>
  <c r="F209" i="13"/>
  <c r="G209" i="13" s="1"/>
  <c r="F208" i="13"/>
  <c r="G208" i="13" s="1"/>
  <c r="F195" i="13"/>
  <c r="G195" i="13" s="1"/>
  <c r="F191" i="13"/>
  <c r="G191" i="13" s="1"/>
  <c r="F53" i="13"/>
  <c r="G53" i="13" s="1"/>
  <c r="F64" i="13"/>
  <c r="G64" i="13" s="1"/>
  <c r="F213" i="13"/>
  <c r="G213" i="13" s="1"/>
  <c r="F105" i="13"/>
  <c r="G105" i="13" s="1"/>
  <c r="F103" i="13"/>
  <c r="G103" i="13" s="1"/>
  <c r="F107" i="13"/>
  <c r="G107" i="13" s="1"/>
  <c r="F106" i="13"/>
  <c r="G106" i="13" s="1"/>
  <c r="F110" i="13"/>
  <c r="G110" i="13" s="1"/>
  <c r="F108" i="13"/>
  <c r="G108" i="13" s="1"/>
  <c r="F111" i="13"/>
  <c r="G111" i="13" s="1"/>
  <c r="F109" i="13"/>
  <c r="G109" i="13" s="1"/>
  <c r="F113" i="13"/>
  <c r="G113" i="13" s="1"/>
  <c r="F112" i="13"/>
  <c r="G112" i="13" s="1"/>
  <c r="F43" i="13"/>
  <c r="G43" i="13" s="1"/>
  <c r="F114" i="13"/>
  <c r="G114" i="13" s="1"/>
  <c r="F211" i="13"/>
  <c r="G211" i="13" s="1"/>
  <c r="F212" i="13"/>
  <c r="G212" i="13" s="1"/>
  <c r="F196" i="13"/>
  <c r="G196" i="13" s="1"/>
  <c r="F50" i="13"/>
  <c r="G50" i="13" s="1"/>
  <c r="F60" i="13"/>
  <c r="G60" i="13" s="1"/>
  <c r="F62" i="13"/>
  <c r="G62" i="13" s="1"/>
  <c r="F116" i="13"/>
  <c r="G116" i="13" s="1"/>
  <c r="F115" i="13"/>
  <c r="G115" i="13" s="1"/>
  <c r="F118" i="13"/>
  <c r="G118" i="13" s="1"/>
  <c r="F117" i="13"/>
  <c r="G117" i="13" s="1"/>
  <c r="F138" i="13"/>
  <c r="G138" i="13" s="1"/>
  <c r="F120" i="13"/>
  <c r="G120" i="13" s="1"/>
  <c r="F119" i="13"/>
  <c r="G119" i="13" s="1"/>
  <c r="F44" i="13"/>
  <c r="G44" i="13" s="1"/>
  <c r="F214" i="13"/>
  <c r="G214" i="13" s="1"/>
  <c r="F122" i="13"/>
  <c r="G122" i="13" s="1"/>
  <c r="F121" i="13"/>
  <c r="G121" i="13" s="1"/>
  <c r="F124" i="13"/>
  <c r="G124" i="13" s="1"/>
  <c r="F123" i="13"/>
  <c r="G123" i="13" s="1"/>
  <c r="F126" i="13"/>
  <c r="G126" i="13" s="1"/>
  <c r="F125" i="13"/>
  <c r="G125" i="13" s="1"/>
  <c r="F148" i="13"/>
  <c r="G148" i="13" s="1"/>
  <c r="F147" i="13"/>
  <c r="G147" i="13" s="1"/>
  <c r="F128" i="13"/>
  <c r="G128" i="13" s="1"/>
  <c r="F127" i="13"/>
  <c r="G127" i="13" s="1"/>
  <c r="F46" i="13"/>
  <c r="G46" i="13" s="1"/>
  <c r="F149" i="13"/>
  <c r="G149" i="13" s="1"/>
  <c r="F192" i="13"/>
  <c r="G192" i="13" s="1"/>
  <c r="F55" i="13"/>
  <c r="G55" i="13" s="1"/>
  <c r="F41" i="13"/>
  <c r="G41" i="13" s="1"/>
  <c r="F210" i="13"/>
  <c r="G210" i="13" s="1"/>
  <c r="F57" i="13"/>
  <c r="G57" i="13" s="1"/>
  <c r="F151" i="13"/>
  <c r="G151" i="13" s="1"/>
  <c r="F150" i="13"/>
  <c r="G150" i="13" s="1"/>
  <c r="F130" i="13"/>
  <c r="G130" i="13" s="1"/>
  <c r="F129" i="13"/>
  <c r="G129" i="13" s="1"/>
  <c r="F140" i="13"/>
  <c r="G140" i="13" s="1"/>
  <c r="F139" i="13"/>
  <c r="G139" i="13" s="1"/>
  <c r="F132" i="13"/>
  <c r="G132" i="13" s="1"/>
  <c r="F131" i="13"/>
  <c r="G131" i="13" s="1"/>
  <c r="F153" i="13"/>
  <c r="G153" i="13" s="1"/>
  <c r="F152" i="13"/>
  <c r="G152" i="13" s="1"/>
  <c r="F142" i="13"/>
  <c r="G142" i="13" s="1"/>
  <c r="F141" i="13"/>
  <c r="G141" i="13" s="1"/>
  <c r="F134" i="13"/>
  <c r="G134" i="13" s="1"/>
  <c r="F133" i="13"/>
  <c r="G133" i="13" s="1"/>
  <c r="F155" i="13"/>
  <c r="G155" i="13" s="1"/>
  <c r="F154" i="13"/>
  <c r="G154" i="13" s="1"/>
  <c r="F40" i="13"/>
  <c r="G40" i="13" s="1"/>
  <c r="F215" i="13"/>
  <c r="G215" i="13" s="1"/>
  <c r="F144" i="13"/>
  <c r="G144" i="13" s="1"/>
  <c r="F143" i="13"/>
  <c r="G143" i="13" s="1"/>
  <c r="F51" i="13"/>
  <c r="G51" i="13" s="1"/>
  <c r="F193" i="13"/>
  <c r="G193" i="13" s="1"/>
  <c r="F157" i="13"/>
  <c r="G157" i="13" s="1"/>
  <c r="F156" i="13"/>
  <c r="G156" i="13" s="1"/>
  <c r="F136" i="13"/>
  <c r="G136" i="13" s="1"/>
  <c r="F135" i="13"/>
  <c r="G135" i="13" s="1"/>
  <c r="F37" i="13"/>
  <c r="G37" i="13" s="1"/>
  <c r="F145" i="13"/>
  <c r="G145" i="13" s="1"/>
  <c r="F48" i="13"/>
  <c r="G48" i="13" s="1"/>
  <c r="F160" i="13"/>
  <c r="G160" i="13" s="1"/>
  <c r="F42" i="13"/>
  <c r="G42" i="13" s="1"/>
  <c r="F158" i="13"/>
  <c r="G158" i="13" s="1"/>
  <c r="F137" i="13"/>
  <c r="G137" i="13" s="1"/>
  <c r="F33" i="13"/>
  <c r="G33" i="13" s="1"/>
  <c r="F159" i="13"/>
  <c r="G159" i="13" s="1"/>
  <c r="F216" i="13"/>
  <c r="G216" i="13" s="1"/>
  <c r="F194" i="13"/>
  <c r="G194" i="13" s="1"/>
  <c r="F161" i="13"/>
  <c r="G161" i="13" s="1"/>
  <c r="F146" i="13"/>
  <c r="G146" i="13" s="1"/>
  <c r="G217" i="13"/>
  <c r="G14" i="13"/>
  <c r="F2" i="13"/>
  <c r="G2" i="13" s="1"/>
  <c r="G18" i="13"/>
  <c r="G23" i="13"/>
  <c r="G5" i="13"/>
  <c r="G29" i="13"/>
  <c r="G2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Donald Verbeck</author>
  </authors>
  <commentList>
    <comment ref="C2" authorId="0" shapeId="0" xr:uid="{89693176-60E4-45D5-9F12-E279C7C2B0B5}">
      <text>
        <r>
          <rPr>
            <b/>
            <sz val="9"/>
            <color indexed="81"/>
            <rFont val="Tahoma"/>
            <family val="2"/>
          </rPr>
          <t>Donald Verbeck:</t>
        </r>
        <r>
          <rPr>
            <sz val="9"/>
            <color indexed="81"/>
            <rFont val="Tahoma"/>
            <family val="2"/>
          </rPr>
          <t xml:space="preserve">
Hours
</t>
        </r>
      </text>
    </comment>
    <comment ref="F3" authorId="0" shapeId="0" xr:uid="{252FBDE0-E8A8-4F7D-B4E1-895626067BC4}">
      <text>
        <r>
          <rPr>
            <b/>
            <sz val="9"/>
            <color indexed="81"/>
            <rFont val="Tahoma"/>
            <family val="2"/>
          </rPr>
          <t>Donald Verbeck:</t>
        </r>
        <r>
          <rPr>
            <sz val="9"/>
            <color indexed="81"/>
            <rFont val="Tahoma"/>
            <family val="2"/>
          </rPr>
          <t xml:space="preserve">
HOURS</t>
        </r>
      </text>
    </comment>
    <comment ref="H3" authorId="0" shapeId="0" xr:uid="{FF479798-FB61-4C0B-93ED-B156EDA5B546}">
      <text>
        <r>
          <rPr>
            <b/>
            <sz val="9"/>
            <color indexed="81"/>
            <rFont val="Tahoma"/>
            <family val="2"/>
          </rPr>
          <t>Donald Verbeck:</t>
        </r>
        <r>
          <rPr>
            <sz val="9"/>
            <color indexed="81"/>
            <rFont val="Tahoma"/>
            <family val="2"/>
          </rPr>
          <t xml:space="preserve">
HOURS</t>
        </r>
      </text>
    </comment>
    <comment ref="I3" authorId="0" shapeId="0" xr:uid="{77945BCC-7AF6-4D04-B2C8-BAFD89994E63}">
      <text>
        <r>
          <rPr>
            <b/>
            <sz val="9"/>
            <color indexed="81"/>
            <rFont val="Tahoma"/>
            <family val="2"/>
          </rPr>
          <t>Donald Verbeck:</t>
        </r>
        <r>
          <rPr>
            <sz val="9"/>
            <color indexed="81"/>
            <rFont val="Tahoma"/>
            <family val="2"/>
          </rPr>
          <t xml:space="preserve">
Average HOURS/day</t>
        </r>
      </text>
    </comment>
    <comment ref="J3" authorId="0" shapeId="0" xr:uid="{F1C30850-B586-47A3-BEA6-1F9BBBF6D9EF}">
      <text>
        <r>
          <rPr>
            <b/>
            <sz val="9"/>
            <color indexed="81"/>
            <rFont val="Tahoma"/>
            <family val="2"/>
          </rPr>
          <t>Donald Verbeck:</t>
        </r>
        <r>
          <rPr>
            <sz val="9"/>
            <color indexed="81"/>
            <rFont val="Tahoma"/>
            <family val="2"/>
          </rPr>
          <t xml:space="preserve">
HOURS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Donald G. Verbeck Jr.</author>
    <author>Donald Verbeck</author>
    <author>Verbeck laptop</author>
  </authors>
  <commentList>
    <comment ref="D1" authorId="0" shapeId="0" xr:uid="{2EDB1126-40D8-4A3A-BF55-A9BF7F67F0E9}">
      <text>
        <r>
          <rPr>
            <b/>
            <sz val="9"/>
            <color indexed="81"/>
            <rFont val="Tahoma"/>
            <family val="2"/>
          </rPr>
          <t>Donald G. Verbeck Jr.:</t>
        </r>
        <r>
          <rPr>
            <sz val="9"/>
            <color indexed="81"/>
            <rFont val="Tahoma"/>
            <family val="2"/>
          </rPr>
          <t xml:space="preserve">
Acceptable entries are: a mileage, hour number or "na"</t>
        </r>
      </text>
    </comment>
    <comment ref="F1" authorId="0" shapeId="0" xr:uid="{CC0CF04E-BBBF-47A8-BE52-76B932ED38A8}">
      <text>
        <r>
          <rPr>
            <sz val="9"/>
            <color indexed="81"/>
            <rFont val="Tahoma"/>
            <family val="2"/>
          </rPr>
          <t>Acceptable entries are: an interval of miles or "na". Zero is not allowed. For Honda HRN, values are HOURS.</t>
        </r>
      </text>
    </comment>
    <comment ref="G1" authorId="0" shapeId="0" xr:uid="{902E4CD2-78DC-47AB-A0AC-26E0328BB544}">
      <text>
        <r>
          <rPr>
            <sz val="9"/>
            <color indexed="81"/>
            <rFont val="Tahoma"/>
            <family val="2"/>
          </rPr>
          <t>Acceptable entries are: a number of days or "na". Zero is not allowed.</t>
        </r>
      </text>
    </comment>
    <comment ref="F12" authorId="1" shapeId="0" xr:uid="{47348BCB-CD30-407E-97EE-3EC2D26358A4}">
      <text>
        <r>
          <rPr>
            <b/>
            <sz val="9"/>
            <color indexed="81"/>
            <rFont val="Tahoma"/>
            <family val="2"/>
          </rPr>
          <t>Donald Verbeck:</t>
        </r>
        <r>
          <rPr>
            <sz val="9"/>
            <color indexed="81"/>
            <rFont val="Tahoma"/>
            <family val="2"/>
          </rPr>
          <t xml:space="preserve">
Keep at 500 miles if plugs keep getting loose. If not loosening, set back to "na".</t>
        </r>
      </text>
    </comment>
    <comment ref="C31" authorId="2" shapeId="0" xr:uid="{00000000-0006-0000-0100-000006000000}">
      <text>
        <r>
          <rPr>
            <b/>
            <sz val="9"/>
            <color indexed="81"/>
            <rFont val="Tahoma"/>
            <family val="2"/>
          </rPr>
          <t>Verbeck laptop:</t>
        </r>
        <r>
          <rPr>
            <sz val="9"/>
            <color indexed="81"/>
            <rFont val="Tahoma"/>
            <family val="2"/>
          </rPr>
          <t xml:space="preserve">
Bought battery from NAPA on 12/05/2018. The Fit had 47,455 miles. Part # 65151R $102.99 + $18 core. Warranty 65 month. Receipt kept in Fit glove compartment</t>
        </r>
      </text>
    </comment>
    <comment ref="G35" authorId="1" shapeId="0" xr:uid="{1AA39212-D539-4527-9403-6FBA41C64BF5}">
      <text>
        <r>
          <rPr>
            <b/>
            <sz val="9"/>
            <color indexed="81"/>
            <rFont val="Tahoma"/>
            <family val="2"/>
          </rPr>
          <t>Donald Verbeck:</t>
        </r>
        <r>
          <rPr>
            <sz val="9"/>
            <color indexed="81"/>
            <rFont val="Tahoma"/>
            <family val="2"/>
          </rPr>
          <t xml:space="preserve">
8 years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Don Verbeck</author>
    <author>the verbecks</author>
    <author>Parents</author>
    <author>Verbeck laptop</author>
    <author>The Verbecks</author>
    <author>Donald G. Verbeck Jr.</author>
    <author>Donald Verbeck</author>
  </authors>
  <commentList>
    <comment ref="G1" authorId="0" shapeId="0" xr:uid="{00000000-0006-0000-0300-000001000000}">
      <text>
        <r>
          <rPr>
            <b/>
            <sz val="9"/>
            <color indexed="81"/>
            <rFont val="Tahoma"/>
            <family val="2"/>
          </rPr>
          <t>Don Verbeck:</t>
        </r>
        <r>
          <rPr>
            <sz val="9"/>
            <color indexed="81"/>
            <rFont val="Tahoma"/>
            <family val="2"/>
          </rPr>
          <t xml:space="preserve">
started tracking 9/3/2012</t>
        </r>
      </text>
    </comment>
    <comment ref="C904" authorId="1" shapeId="0" xr:uid="{00000000-0006-0000-0300-000002000000}">
      <text>
        <r>
          <rPr>
            <b/>
            <u/>
            <sz val="8"/>
            <color indexed="81"/>
            <rFont val="Tahoma"/>
            <family val="2"/>
          </rPr>
          <t xml:space="preserve">All year
</t>
        </r>
        <r>
          <rPr>
            <b/>
            <sz val="8"/>
            <color indexed="81"/>
            <rFont val="Tahoma"/>
            <family val="2"/>
          </rPr>
          <t xml:space="preserve">Shell Totella T 5w-40
</t>
        </r>
      </text>
    </comment>
    <comment ref="C916" authorId="0" shapeId="0" xr:uid="{00000000-0006-0000-0300-000003000000}">
      <text>
        <r>
          <rPr>
            <b/>
            <sz val="8"/>
            <color indexed="81"/>
            <rFont val="Tahoma"/>
            <family val="2"/>
          </rPr>
          <t>Comfort Temp=79
All week:
Offset 1: Start 2100, Stop 1100, Temp 90
Offset 2: None</t>
        </r>
      </text>
    </comment>
    <comment ref="C925" authorId="2" shapeId="0" xr:uid="{00000000-0006-0000-0300-000004000000}">
      <text>
        <r>
          <rPr>
            <b/>
            <sz val="8"/>
            <color indexed="81"/>
            <rFont val="Tahoma"/>
            <family val="2"/>
          </rPr>
          <t>Need at least 48 oz of soap.
Use 2 oz soap per gallon of hot water.
Turn water heater on continuous. 
Remember to set it back.</t>
        </r>
      </text>
    </comment>
    <comment ref="C940" authorId="1" shapeId="0" xr:uid="{00000000-0006-0000-0300-000005000000}">
      <text>
        <r>
          <rPr>
            <b/>
            <u/>
            <sz val="8"/>
            <color indexed="81"/>
            <rFont val="Tahoma"/>
            <family val="2"/>
          </rPr>
          <t xml:space="preserve">All year
</t>
        </r>
        <r>
          <rPr>
            <b/>
            <sz val="8"/>
            <color indexed="81"/>
            <rFont val="Tahoma"/>
            <family val="2"/>
          </rPr>
          <t xml:space="preserve">Shell Totella T 5w-40
</t>
        </r>
      </text>
    </comment>
    <comment ref="C949" authorId="0" shapeId="0" xr:uid="{00000000-0006-0000-0300-000006000000}">
      <text>
        <r>
          <rPr>
            <b/>
            <sz val="8"/>
            <color indexed="81"/>
            <rFont val="Tahoma"/>
            <family val="2"/>
          </rPr>
          <t xml:space="preserve">Comfort Temp=66
</t>
        </r>
        <r>
          <rPr>
            <b/>
            <u/>
            <sz val="8"/>
            <color indexed="81"/>
            <rFont val="Tahoma"/>
            <family val="2"/>
          </rPr>
          <t>Mon-Fri:</t>
        </r>
        <r>
          <rPr>
            <b/>
            <sz val="8"/>
            <color indexed="81"/>
            <rFont val="Tahoma"/>
            <family val="2"/>
          </rPr>
          <t xml:space="preserve">
Offset 1: Start 0800, Stop 1530, Temp 62
Offset 2: Start 2200, Stop 0600, Temp 60
</t>
        </r>
        <r>
          <rPr>
            <b/>
            <u/>
            <sz val="8"/>
            <color indexed="81"/>
            <rFont val="Tahoma"/>
            <family val="2"/>
          </rPr>
          <t>Sat, Sun:</t>
        </r>
        <r>
          <rPr>
            <b/>
            <sz val="8"/>
            <color indexed="81"/>
            <rFont val="Tahoma"/>
            <family val="2"/>
          </rPr>
          <t xml:space="preserve">
Offset 1: None
Offset 2: Start 2200, Stop 0600, Temp 60</t>
        </r>
      </text>
    </comment>
    <comment ref="C952" authorId="2" shapeId="0" xr:uid="{00000000-0006-0000-0300-000007000000}">
      <text>
        <r>
          <rPr>
            <b/>
            <sz val="8"/>
            <color indexed="81"/>
            <rFont val="Tahoma"/>
            <family val="2"/>
          </rPr>
          <t>If new gaskets are needed call Rheem at 1-800-621-5622, part # SP310060. Price ~11.00 each.</t>
        </r>
      </text>
    </comment>
    <comment ref="C956" authorId="1" shapeId="0" xr:uid="{00000000-0006-0000-0300-000008000000}">
      <text>
        <r>
          <rPr>
            <b/>
            <sz val="8"/>
            <color indexed="81"/>
            <rFont val="Tahoma"/>
            <family val="2"/>
          </rPr>
          <t xml:space="preserve">My board is a DP43TF. Go to Product Support at: </t>
        </r>
        <r>
          <rPr>
            <b/>
            <sz val="8"/>
            <color indexed="48"/>
            <rFont val="Tahoma"/>
            <family val="2"/>
          </rPr>
          <t xml:space="preserve">
http://downloadcenter.intel.com/SearchResult.aspx?lang=eng&amp;ProductFamily=Desktop+Boards&amp;ProductLine=Intel%c2%ae+4+Series+Chipset+Boards&amp;ProductProduct=Intel%c2%ae+Desktop+Board+DP43TF
</t>
        </r>
        <r>
          <rPr>
            <b/>
            <sz val="8"/>
            <color indexed="81"/>
            <rFont val="Tahoma"/>
            <family val="2"/>
          </rPr>
          <t xml:space="preserve"> and look for BIOS updates. I use the "express" flavor of updates not the "flash". To date (9/13/09) the latest update I have downloaded is  0096.
Each release is a roll-up of previous ones, so there is no need to keep anything but the latest. There is a PDF release note which describes all of the patches in each bios version.</t>
        </r>
      </text>
    </comment>
    <comment ref="C981" authorId="2" shapeId="0" xr:uid="{00000000-0006-0000-0300-000009000000}">
      <text>
        <r>
          <rPr>
            <b/>
            <sz val="8"/>
            <color indexed="81"/>
            <rFont val="Tahoma"/>
            <family val="2"/>
          </rPr>
          <t xml:space="preserve"> I have used Duck brand. It’s a quality product and goes on real nice.
Each box does 10 windows. The kit has two  sheets of plastic 62" high x 210" wide, plus two rolls of tape.
I need to buy two boxes. Last year they were $9/box. I bought them at WalMart.</t>
        </r>
      </text>
    </comment>
    <comment ref="C1012" authorId="2" shapeId="0" xr:uid="{00000000-0006-0000-0300-00000A000000}">
      <text>
        <r>
          <rPr>
            <b/>
            <sz val="8"/>
            <color indexed="81"/>
            <rFont val="Tahoma"/>
            <family val="2"/>
          </rPr>
          <t>Last time I used Anco blades (yellow package) in the following sizes:
Driver=21"
Pass=19"
Rear=13"</t>
        </r>
      </text>
    </comment>
    <comment ref="C1057" authorId="0" shapeId="0" xr:uid="{00000000-0006-0000-0300-00000B000000}">
      <text>
        <r>
          <rPr>
            <b/>
            <sz val="8"/>
            <color indexed="81"/>
            <rFont val="Tahoma"/>
            <family val="2"/>
          </rPr>
          <t>Comfort Temp=79
All week:
Offset 1: Start 2100, Stop 1100, Temp 90
Offset 2: None</t>
        </r>
      </text>
    </comment>
    <comment ref="C1061" authorId="2" shapeId="0" xr:uid="{00000000-0006-0000-0300-00000C000000}">
      <text>
        <r>
          <rPr>
            <b/>
            <sz val="8"/>
            <color indexed="81"/>
            <rFont val="Tahoma"/>
            <family val="2"/>
          </rPr>
          <t>Need at least 48 oz of soap.
Use 2 oz soap per gallon of hot water.
Turn water heater on continuous. 
Remember to set it back.</t>
        </r>
      </text>
    </comment>
    <comment ref="C1085" authorId="1" shapeId="0" xr:uid="{00000000-0006-0000-0300-00000D000000}">
      <text>
        <r>
          <rPr>
            <b/>
            <u/>
            <sz val="8"/>
            <color indexed="81"/>
            <rFont val="Tahoma"/>
            <family val="2"/>
          </rPr>
          <t xml:space="preserve">All year
</t>
        </r>
        <r>
          <rPr>
            <b/>
            <sz val="8"/>
            <color indexed="81"/>
            <rFont val="Tahoma"/>
            <family val="2"/>
          </rPr>
          <t xml:space="preserve">Shell Totella T 5w-40. Takes ~2 qts.
</t>
        </r>
      </text>
    </comment>
    <comment ref="C1106" authorId="2" shapeId="0" xr:uid="{00000000-0006-0000-0300-00000E000000}">
      <text>
        <r>
          <rPr>
            <b/>
            <sz val="8"/>
            <color indexed="81"/>
            <rFont val="Tahoma"/>
            <family val="2"/>
          </rPr>
          <t xml:space="preserve"> I have used Duck brand. It’s a quality product and goes on real nice.
Each box does 10 windows. The kit has two  sheets of plastic 62" high x 210" wide, plus two rolls of tape.
I need to buy two boxes. Last year they were $9/box. I bought them at WalMart.</t>
        </r>
      </text>
    </comment>
    <comment ref="E1140" authorId="0" shapeId="0" xr:uid="{00000000-0006-0000-0300-00000F000000}">
      <text>
        <r>
          <rPr>
            <b/>
            <sz val="9"/>
            <color indexed="81"/>
            <rFont val="Tahoma"/>
            <family val="2"/>
          </rPr>
          <t>approx mileage</t>
        </r>
      </text>
    </comment>
    <comment ref="C1149" authorId="1" shapeId="0" xr:uid="{00000000-0006-0000-0300-000010000000}">
      <text>
        <r>
          <rPr>
            <b/>
            <u/>
            <sz val="8"/>
            <color indexed="81"/>
            <rFont val="Tahoma"/>
            <family val="2"/>
          </rPr>
          <t xml:space="preserve">All year
</t>
        </r>
        <r>
          <rPr>
            <b/>
            <sz val="8"/>
            <color indexed="81"/>
            <rFont val="Tahoma"/>
            <family val="2"/>
          </rPr>
          <t xml:space="preserve">Shell Totella T 5w-40. Takes ~2 qts.
</t>
        </r>
      </text>
    </comment>
    <comment ref="C1219" authorId="1" shapeId="0" xr:uid="{00000000-0006-0000-0300-000011000000}">
      <text>
        <r>
          <rPr>
            <b/>
            <u/>
            <sz val="8"/>
            <color indexed="81"/>
            <rFont val="Tahoma"/>
            <family val="2"/>
          </rPr>
          <t xml:space="preserve">All year
</t>
        </r>
        <r>
          <rPr>
            <b/>
            <sz val="8"/>
            <color indexed="81"/>
            <rFont val="Tahoma"/>
            <family val="2"/>
          </rPr>
          <t xml:space="preserve">Shell Totella T 5w-40. Takes ~2 qts.
</t>
        </r>
      </text>
    </comment>
    <comment ref="C1225" authorId="2" shapeId="0" xr:uid="{00000000-0006-0000-0300-000012000000}">
      <text>
        <r>
          <rPr>
            <b/>
            <sz val="8"/>
            <color indexed="81"/>
            <rFont val="Tahoma"/>
            <family val="2"/>
          </rPr>
          <t>If new gaskets are needed call Rheem at 1-800-621-5622, part # SP310060. Price ~11.00 each.</t>
        </r>
      </text>
    </comment>
    <comment ref="C1262" authorId="0" shapeId="0" xr:uid="{00000000-0006-0000-0300-000013000000}">
      <text>
        <r>
          <rPr>
            <b/>
            <sz val="8"/>
            <color indexed="81"/>
            <rFont val="Tahoma"/>
            <family val="2"/>
          </rPr>
          <t xml:space="preserve">Sara,
Once a year I send my contact information to past employers where I maintain a financial interest in a company pension.
My information has not changed since last year.
Donald G. Verbeck, Jr.
1433 City View CT NE
Rochester, MN 55906
507-289-0534
panegor@gmail.com
Could you please acknowledge receipt of this note and send me back any pension updates that may have changed in the past year? Does SWIFT HR have a generic mailbox for future inquiries?
Thanks.
Sincerely,
Donald G. Verbeck, Jr.
(Subject: Pension Information Update)
(Sara.AROSE@swift.com)
</t>
        </r>
      </text>
    </comment>
    <comment ref="C1319" authorId="0" shapeId="0" xr:uid="{00000000-0006-0000-0300-000014000000}">
      <text>
        <r>
          <rPr>
            <b/>
            <sz val="8"/>
            <color indexed="81"/>
            <rFont val="Tahoma"/>
            <family val="2"/>
          </rPr>
          <t xml:space="preserve">Go to this site to see our tax information. You can get the amount we owe here.
https://webapp.co.olmsted.mn.us/PropertyTax/site/PropertySearch/AddressSearch.aspx
Pay 5/15 &amp; 10/15 each year
Send to: Olmsted County PRL
             151 4th St SE
             Rochester, MN 55904
Phone # (507)328-7670
Use the payment stubs provided. Stubs in Tickler folder.
Make Check out to: Olmsted County PRL </t>
        </r>
      </text>
    </comment>
    <comment ref="C1392" authorId="2" shapeId="0" xr:uid="{00000000-0006-0000-0300-000015000000}">
      <text>
        <r>
          <rPr>
            <b/>
            <sz val="8"/>
            <color indexed="81"/>
            <rFont val="Tahoma"/>
            <family val="2"/>
          </rPr>
          <t>If new gaskets are needed simply Google the part # SP310060. On 9/22/13 I paid $17.06 for two gaskets with shipping from King HVAC.</t>
        </r>
      </text>
    </comment>
    <comment ref="C1408" authorId="0" shapeId="0" xr:uid="{00000000-0006-0000-0300-000016000000}">
      <text>
        <r>
          <rPr>
            <b/>
            <sz val="8"/>
            <color indexed="81"/>
            <rFont val="Tahoma"/>
            <family val="2"/>
          </rPr>
          <t xml:space="preserve">Go to this site to see our tax information. You can get the amount we owe here.
https://webapp.co.olmsted.mn.us/PropertyTax/site/PropertySearch/AddressSearch.aspx
Pay 5/15 &amp; 10/15 each year
Send to: Olmsted County PRL
             151 4th St SE
             Rochester, MN 55904
Phone # (507)328-7670
Use the payment stubs provided. Stubs in Tickler folder.
Make Check out to: Olmsted County PRL </t>
        </r>
      </text>
    </comment>
    <comment ref="C1492" authorId="0" shapeId="0" xr:uid="{00000000-0006-0000-0300-000017000000}">
      <text>
        <r>
          <rPr>
            <b/>
            <sz val="8"/>
            <color indexed="81"/>
            <rFont val="Tahoma"/>
            <family val="2"/>
          </rPr>
          <t>go to dmachoice.org. I have a user account and password. Look under "Direct Marketing Association"</t>
        </r>
      </text>
    </comment>
    <comment ref="C1512" authorId="3" shapeId="0" xr:uid="{00000000-0006-0000-0300-000018000000}">
      <text>
        <r>
          <rPr>
            <b/>
            <sz val="9"/>
            <color indexed="81"/>
            <rFont val="Tahoma"/>
            <family val="2"/>
          </rPr>
          <t>Verbeck laptop:</t>
        </r>
        <r>
          <rPr>
            <sz val="9"/>
            <color indexed="81"/>
            <rFont val="Tahoma"/>
            <family val="2"/>
          </rPr>
          <t xml:space="preserve">
Get from Amazon</t>
        </r>
      </text>
    </comment>
    <comment ref="C1513" authorId="3" shapeId="0" xr:uid="{00000000-0006-0000-0300-000019000000}">
      <text>
        <r>
          <rPr>
            <b/>
            <sz val="9"/>
            <color indexed="81"/>
            <rFont val="Tahoma"/>
            <family val="2"/>
          </rPr>
          <t>Verbeck laptop:</t>
        </r>
        <r>
          <rPr>
            <sz val="9"/>
            <color indexed="81"/>
            <rFont val="Tahoma"/>
            <family val="2"/>
          </rPr>
          <t xml:space="preserve">
get from Amazon</t>
        </r>
      </text>
    </comment>
    <comment ref="C1518" authorId="0" shapeId="0" xr:uid="{00000000-0006-0000-0300-00001A000000}">
      <text>
        <r>
          <rPr>
            <b/>
            <sz val="8"/>
            <color indexed="81"/>
            <rFont val="Tahoma"/>
            <family val="2"/>
          </rPr>
          <t xml:space="preserve">Go to this site to see our tax information. You can get the amount we owe here.
https://webapp.co.olmsted.mn.us/PropertyTax/site/PropertySearch/AddressSearch.aspx
Pay 5/15 &amp; 10/15 each year
Send to: Olmsted County PRL
             151 4th St SE
             Rochester, MN 55904
Phone # (507)328-7670
Use the payment stubs provided. Stubs in Tickler folder.
Make Check out to: Olmsted County PRL </t>
        </r>
      </text>
    </comment>
    <comment ref="C1589" authorId="0" shapeId="0" xr:uid="{00000000-0006-0000-0300-00001B000000}">
      <text>
        <r>
          <rPr>
            <b/>
            <sz val="8"/>
            <color indexed="81"/>
            <rFont val="Tahoma"/>
            <family val="2"/>
          </rPr>
          <t xml:space="preserve">Go to this site to see our tax information. You can get the amount we owe here.
https://webapp.co.olmsted.mn.us/PropertyTax/site/PropertySearch/AddressSearch.aspx
Pay 5/15 &amp; 10/15 each year
Send to: Olmsted County PRL
             151 4th St SE
             Rochester, MN 55904
Phone # (507)328-7670
Use the payment stubs provided. Stubs in Tickler folder.
Make Check out to: Olmsted County PRL </t>
        </r>
      </text>
    </comment>
    <comment ref="C1691" authorId="0" shapeId="0" xr:uid="{00000000-0006-0000-0300-00001C000000}">
      <text>
        <r>
          <rPr>
            <b/>
            <sz val="8"/>
            <color indexed="81"/>
            <rFont val="Tahoma"/>
            <family val="2"/>
          </rPr>
          <t>go to dmachoice.org. I have a user account and password. Look under "Direct Marketing Association"</t>
        </r>
      </text>
    </comment>
    <comment ref="C1757" authorId="2" shapeId="0" xr:uid="{00000000-0006-0000-0300-00001D000000}">
      <text>
        <r>
          <rPr>
            <b/>
            <sz val="8"/>
            <color indexed="81"/>
            <rFont val="Tahoma"/>
            <family val="2"/>
          </rPr>
          <t>Need at least 48 oz of soap.
Use 2 oz soap per gallon of hot water.
Turn water heater on continuous. 
Remember to set it back.</t>
        </r>
      </text>
    </comment>
    <comment ref="C1786" authorId="2" shapeId="0" xr:uid="{00000000-0006-0000-0300-00001E000000}">
      <text>
        <r>
          <rPr>
            <b/>
            <sz val="8"/>
            <color indexed="81"/>
            <rFont val="Tahoma"/>
            <family val="2"/>
          </rPr>
          <t>If new gaskets are needed simply Google the part # SP310060. On 9/22/13 I paid $17.06 for two gaskets with shipping from King HVAC.</t>
        </r>
      </text>
    </comment>
    <comment ref="C1800" authorId="0" shapeId="0" xr:uid="{00000000-0006-0000-0300-00001F000000}">
      <text>
        <r>
          <rPr>
            <b/>
            <sz val="8"/>
            <color indexed="81"/>
            <rFont val="Tahoma"/>
            <family val="2"/>
          </rPr>
          <t xml:space="preserve">Go to this site to see our tax information. You can get the amount we owe here.
https://webapp.co.olmsted.mn.us/PropertyTax/site/PropertySearch/AddressSearch.aspx
Pay 5/15 &amp; 10/15 each year
Send to: Olmsted County PRL
             151 4th St SE
             Rochester, MN 55904
Phone # (507)328-7670
Use the payment stubs provided. Stubs in Tickler folder.
Make Check out to: Olmsted County PRL </t>
        </r>
      </text>
    </comment>
    <comment ref="C1896" authorId="2" shapeId="0" xr:uid="{00000000-0006-0000-0300-000020000000}">
      <text>
        <r>
          <rPr>
            <b/>
            <sz val="8"/>
            <color indexed="81"/>
            <rFont val="Tahoma"/>
            <family val="2"/>
          </rPr>
          <t>Need at least 48 oz of soap.
Use 2 oz soap per gallon of hot water.
Turn water heater on continuous. 
Remember to set it back.</t>
        </r>
      </text>
    </comment>
    <comment ref="C1923" authorId="2" shapeId="0" xr:uid="{00000000-0006-0000-0300-000021000000}">
      <text>
        <r>
          <rPr>
            <b/>
            <sz val="8"/>
            <color indexed="81"/>
            <rFont val="Tahoma"/>
            <family val="2"/>
          </rPr>
          <t>If new gaskets are needed simply Google the part # SP310060. On 9/22/13 I paid $17.06 for two gaskets with shipping from King HVAC.</t>
        </r>
      </text>
    </comment>
    <comment ref="C2044" authorId="2" shapeId="0" xr:uid="{00000000-0006-0000-0300-000022000000}">
      <text>
        <r>
          <rPr>
            <b/>
            <sz val="8"/>
            <color indexed="81"/>
            <rFont val="Tahoma"/>
            <family val="2"/>
          </rPr>
          <t>Need at least 48 oz of soap.
Use 2 oz soap per gallon of hot water.
Turn water heater on continuous. 
Remember to set it back.</t>
        </r>
      </text>
    </comment>
    <comment ref="C2065" authorId="2" shapeId="0" xr:uid="{00000000-0006-0000-0300-000023000000}">
      <text>
        <r>
          <rPr>
            <b/>
            <sz val="8"/>
            <color indexed="81"/>
            <rFont val="Tahoma"/>
            <family val="2"/>
          </rPr>
          <t>If new gaskets are needed simply Google the part # SP310060. On 9/22/13 I paid $17.06 for two gaskets with shipping from King HVAC.</t>
        </r>
      </text>
    </comment>
    <comment ref="C2135" authorId="0" shapeId="0" xr:uid="{00000000-0006-0000-0300-000024000000}">
      <text>
        <r>
          <rPr>
            <b/>
            <sz val="8"/>
            <color indexed="81"/>
            <rFont val="Tahoma"/>
            <family val="2"/>
          </rPr>
          <t>go to dmachoice.org. I have a user account and password. Look under "Direct Marketing Association"</t>
        </r>
      </text>
    </comment>
    <comment ref="C2197" authorId="4" shapeId="0" xr:uid="{00000000-0006-0000-0300-000025000000}">
      <text>
        <r>
          <rPr>
            <b/>
            <sz val="8"/>
            <color indexed="81"/>
            <rFont val="Tahoma"/>
            <family val="2"/>
          </rPr>
          <t xml:space="preserve">In 2014 I opted to get my reports online. Go to this site to check the 3 credit rating companies. I did not print a copy.
</t>
        </r>
        <r>
          <rPr>
            <b/>
            <sz val="8"/>
            <color indexed="57"/>
            <rFont val="Tahoma"/>
            <family val="2"/>
          </rPr>
          <t>https://www.annualcreditreport.com/cra/order?mail</t>
        </r>
      </text>
    </comment>
    <comment ref="C2254" authorId="0" shapeId="0" xr:uid="{FAA2A5A8-97EC-4221-9512-119D1622591E}">
      <text>
        <r>
          <rPr>
            <b/>
            <sz val="8"/>
            <color indexed="81"/>
            <rFont val="Tahoma"/>
            <family val="2"/>
          </rPr>
          <t xml:space="preserve">go to dmachoice.org. I have a user account and password. Look under "Direct Marketing Association"
</t>
        </r>
        <r>
          <rPr>
            <sz val="8"/>
            <color indexed="81"/>
            <rFont val="Tahoma"/>
            <family val="2"/>
          </rPr>
          <t>Note: Deb and I have chosen to permanently opt out of unsolicited credit card offers. We did this on 4/6/2019 by filling out a form and mailing it to Opt-Out Department P.O. Box 530200 Atlanta, GA 30353</t>
        </r>
      </text>
    </comment>
    <comment ref="C2281" authorId="2" shapeId="0" xr:uid="{E2F26C52-2C7A-4561-ACFC-0F8A7C8B5DFC}">
      <text>
        <r>
          <rPr>
            <b/>
            <sz val="8"/>
            <color indexed="81"/>
            <rFont val="Tahoma"/>
            <family val="2"/>
          </rPr>
          <t>Need at least 48 oz of soap.
Use 2 oz soap per gallon of hot water.
Turn water heater on continuous. 
Remember to set it back.</t>
        </r>
      </text>
    </comment>
    <comment ref="F2355" authorId="5" shapeId="0" xr:uid="{922B473D-EE50-4735-AEDB-804D94619968}">
      <text>
        <r>
          <rPr>
            <b/>
            <sz val="9"/>
            <color indexed="81"/>
            <rFont val="Tahoma"/>
            <family val="2"/>
          </rPr>
          <t>Donald G. Verbeck Jr.:</t>
        </r>
        <r>
          <rPr>
            <sz val="9"/>
            <color indexed="81"/>
            <rFont val="Tahoma"/>
            <family val="2"/>
          </rPr>
          <t xml:space="preserve">
Always put in 10/31/&lt;yr&gt;</t>
        </r>
      </text>
    </comment>
    <comment ref="F2356" authorId="5" shapeId="0" xr:uid="{D07026A0-DF01-437B-A5AE-7666F4CF6431}">
      <text>
        <r>
          <rPr>
            <b/>
            <sz val="9"/>
            <color indexed="81"/>
            <rFont val="Tahoma"/>
            <family val="2"/>
          </rPr>
          <t>Donald G. Verbeck Jr.:</t>
        </r>
        <r>
          <rPr>
            <sz val="9"/>
            <color indexed="81"/>
            <rFont val="Tahoma"/>
            <family val="2"/>
          </rPr>
          <t xml:space="preserve">
Always put in 10/31/&lt;yr&gt;</t>
        </r>
      </text>
    </comment>
    <comment ref="C2367" authorId="5" shapeId="0" xr:uid="{CB52C186-FE5B-4F79-A605-13D763A2C2CC}">
      <text>
        <r>
          <rPr>
            <b/>
            <sz val="9"/>
            <color indexed="81"/>
            <rFont val="Tahoma"/>
            <family val="2"/>
          </rPr>
          <t>Donald G. Verbeck Jr.:</t>
        </r>
        <r>
          <rPr>
            <sz val="9"/>
            <color indexed="81"/>
            <rFont val="Tahoma"/>
            <family val="2"/>
          </rPr>
          <t xml:space="preserve">
I ordered a new baking pan from Goodman's on 12/5/2019.</t>
        </r>
      </text>
    </comment>
    <comment ref="C2542" authorId="5" shapeId="0" xr:uid="{0823BEF7-C271-431A-902F-84F7133467F3}">
      <text>
        <r>
          <rPr>
            <b/>
            <sz val="9"/>
            <color indexed="81"/>
            <rFont val="Tahoma"/>
            <family val="2"/>
          </rPr>
          <t>Donald G. Verbeck Jr.:</t>
        </r>
        <r>
          <rPr>
            <sz val="9"/>
            <color indexed="81"/>
            <rFont val="Tahoma"/>
            <family val="2"/>
          </rPr>
          <t xml:space="preserve">
On 10/29/19 I called Fidelity asking for a recommendation on the latest I could do a Roth Conversion and have it occur in 2019 tax year. I spoke with Tom Stockert at approx 1100. Tom recommended I initiate the conversion NLT than 12/25/19.</t>
        </r>
      </text>
    </comment>
    <comment ref="C2595" authorId="0" shapeId="0" xr:uid="{D4196096-708E-4203-B43F-5785A6F750B1}">
      <text>
        <r>
          <rPr>
            <b/>
            <sz val="8"/>
            <color indexed="81"/>
            <rFont val="Tahoma"/>
            <family val="2"/>
          </rPr>
          <t xml:space="preserve">go to dmachoice.org. I have a user account and password. Look under "Direct Marketing Association"
</t>
        </r>
        <r>
          <rPr>
            <sz val="8"/>
            <color indexed="81"/>
            <rFont val="Tahoma"/>
            <family val="2"/>
          </rPr>
          <t>Note: Deb and I have chosen to permanently opt out of unsolicited credit card offers. We did this on 4/6/2019 by filling out a form and mailing it to Opt-Out Department P.O. Box 530200 Atlanta, GA 30353</t>
        </r>
      </text>
    </comment>
    <comment ref="F2712" authorId="5" shapeId="0" xr:uid="{AD5C1676-751D-467E-956A-2CC0DE578576}">
      <text>
        <r>
          <rPr>
            <b/>
            <sz val="9"/>
            <color indexed="81"/>
            <rFont val="Tahoma"/>
            <family val="2"/>
          </rPr>
          <t>Donald G. Verbeck Jr.:</t>
        </r>
        <r>
          <rPr>
            <sz val="9"/>
            <color indexed="81"/>
            <rFont val="Tahoma"/>
            <family val="2"/>
          </rPr>
          <t xml:space="preserve">
Always put in 10/31/&lt;yr&gt;</t>
        </r>
      </text>
    </comment>
    <comment ref="F2713" authorId="5" shapeId="0" xr:uid="{673D5B1F-2330-4A90-9B7B-E898861AB378}">
      <text>
        <r>
          <rPr>
            <b/>
            <sz val="9"/>
            <color indexed="81"/>
            <rFont val="Tahoma"/>
            <family val="2"/>
          </rPr>
          <t>Donald G. Verbeck Jr.:</t>
        </r>
        <r>
          <rPr>
            <sz val="9"/>
            <color indexed="81"/>
            <rFont val="Tahoma"/>
            <family val="2"/>
          </rPr>
          <t xml:space="preserve">
Always put in 10/31/&lt;yr&gt;</t>
        </r>
      </text>
    </comment>
    <comment ref="F2717" authorId="5" shapeId="0" xr:uid="{B86EBDA8-C174-4249-BADC-B6BF803648CC}">
      <text>
        <r>
          <rPr>
            <b/>
            <sz val="9"/>
            <color indexed="81"/>
            <rFont val="Tahoma"/>
            <family val="2"/>
          </rPr>
          <t>Donald G. Verbeck Jr.:</t>
        </r>
        <r>
          <rPr>
            <sz val="9"/>
            <color indexed="81"/>
            <rFont val="Tahoma"/>
            <family val="2"/>
          </rPr>
          <t xml:space="preserve">
Always put in 12/5/&lt;yr&gt;</t>
        </r>
      </text>
    </comment>
    <comment ref="C2771" authorId="0" shapeId="0" xr:uid="{14A21535-B0A7-4EA0-9D41-5DA41CC1E361}">
      <text>
        <r>
          <rPr>
            <b/>
            <sz val="8"/>
            <color indexed="81"/>
            <rFont val="Tahoma"/>
            <family val="2"/>
          </rPr>
          <t xml:space="preserve">go to dmachoice.org. I have a user account and password. Look under "Direct Marketing Association"
</t>
        </r>
        <r>
          <rPr>
            <sz val="8"/>
            <color indexed="81"/>
            <rFont val="Tahoma"/>
            <family val="2"/>
          </rPr>
          <t>Note: Deb and I have chosen to permanently opt out of unsolicited credit card offers. We did this on 4/6/2019 by filling out a form and mailing it to Opt-Out Department P.O. Box 530200 Atlanta, GA 30353</t>
        </r>
      </text>
    </comment>
    <comment ref="C2855" authorId="6" shapeId="0" xr:uid="{C1C9B747-8D00-4CC5-BA78-3E3932F9C1FE}">
      <text>
        <r>
          <rPr>
            <b/>
            <sz val="9"/>
            <color indexed="81"/>
            <rFont val="Tahoma"/>
            <family val="2"/>
          </rPr>
          <t>Donald Verbeck:</t>
        </r>
        <r>
          <rPr>
            <sz val="9"/>
            <color indexed="81"/>
            <rFont val="Tahoma"/>
            <family val="2"/>
          </rPr>
          <t xml:space="preserve">
conf: 039-0145763056 ($0.15, X-4298)</t>
        </r>
      </text>
    </comment>
    <comment ref="C2856" authorId="6" shapeId="0" xr:uid="{4242AB65-6925-4B4B-B223-83D49BA0B0F8}">
      <text>
        <r>
          <rPr>
            <b/>
            <sz val="9"/>
            <color indexed="81"/>
            <rFont val="Tahoma"/>
            <family val="2"/>
          </rPr>
          <t>Donald Verbeck:</t>
        </r>
        <r>
          <rPr>
            <sz val="9"/>
            <color indexed="81"/>
            <rFont val="Tahoma"/>
            <family val="2"/>
          </rPr>
          <t xml:space="preserve">
conf: 039-0145763056 ($0.15, X-4298)</t>
        </r>
      </text>
    </comment>
    <comment ref="C2911" authorId="3" shapeId="0" xr:uid="{AE91649F-7BF6-4751-9338-B99B6C276963}">
      <text>
        <r>
          <rPr>
            <b/>
            <sz val="9"/>
            <color indexed="81"/>
            <rFont val="Tahoma"/>
            <family val="2"/>
          </rPr>
          <t>Verbeck laptop:</t>
        </r>
        <r>
          <rPr>
            <sz val="9"/>
            <color indexed="81"/>
            <rFont val="Tahoma"/>
            <family val="2"/>
          </rPr>
          <t xml:space="preserve">
Bought battery from NAPA on 12/05/2018. The Fit had 47,455 miles. Part # 65151R $102.99 + $18 core. Warranty 65 month. Receipt kept in Fit glove compartment</t>
        </r>
      </text>
    </comment>
    <comment ref="C2918" authorId="5" shapeId="0" xr:uid="{268E2CD4-9BC4-404F-A830-43BEA3224C4F}">
      <text>
        <r>
          <rPr>
            <b/>
            <sz val="9"/>
            <color indexed="81"/>
            <rFont val="Tahoma"/>
            <family val="2"/>
          </rPr>
          <t>Donald G. Verbeck Jr.:</t>
        </r>
        <r>
          <rPr>
            <sz val="9"/>
            <color indexed="81"/>
            <rFont val="Tahoma"/>
            <family val="2"/>
          </rPr>
          <t xml:space="preserve">
On 10/29/19 I called Fidelity asking for a recommendation on the latest I could do a Roth Conversion and have it occur in 2019 tax year. I spoke with Tom Stockert at approx 1100. Tom recommended I initiate the conversion NLT than 12/25/19.</t>
        </r>
      </text>
    </comment>
    <comment ref="C2928" authorId="6" shapeId="0" xr:uid="{427D0637-6FF1-43B5-B419-E86D6901E8AA}">
      <text>
        <r>
          <rPr>
            <b/>
            <sz val="9"/>
            <color indexed="81"/>
            <rFont val="Tahoma"/>
            <family val="2"/>
          </rPr>
          <t>Donald Verbeck:</t>
        </r>
        <r>
          <rPr>
            <sz val="9"/>
            <color indexed="81"/>
            <rFont val="Tahoma"/>
            <family val="2"/>
          </rPr>
          <t xml:space="preserve">
Canceled on 12/30/2022</t>
        </r>
      </text>
    </comment>
    <comment ref="C3115" authorId="6" shapeId="0" xr:uid="{F68CAF60-F38D-4760-B023-BD3877BFEE4F}">
      <text>
        <r>
          <rPr>
            <b/>
            <sz val="9"/>
            <color indexed="81"/>
            <rFont val="Tahoma"/>
            <family val="2"/>
          </rPr>
          <t>Donald Verbeck:</t>
        </r>
        <r>
          <rPr>
            <sz val="9"/>
            <color indexed="81"/>
            <rFont val="Tahoma"/>
            <family val="2"/>
          </rPr>
          <t xml:space="preserve">
On 10/10/23 Note I sent for appmnt: "Need a blood draw/test to check vitamin D level after completing a course of supplementation. My insurance is Anthem Healthkeepers Member ID YTR752M97187. So that the the blood draw/test is covered in-network, please send sample only to Labcorp. If there are any questions or problems please call 507-358-2731 Thank-you."</t>
        </r>
      </text>
    </comment>
    <comment ref="C3215" authorId="6" shapeId="0" xr:uid="{A1360652-0C44-4E93-8975-25E54D52B9C0}">
      <text>
        <r>
          <rPr>
            <b/>
            <sz val="9"/>
            <color indexed="81"/>
            <rFont val="Tahoma"/>
            <family val="2"/>
          </rPr>
          <t>Donald Verbeck:</t>
        </r>
        <r>
          <rPr>
            <sz val="9"/>
            <color indexed="81"/>
            <rFont val="Tahoma"/>
            <family val="2"/>
          </rPr>
          <t xml:space="preserve">
Did second coat as decribed in directions.</t>
        </r>
      </text>
    </comment>
    <comment ref="C3231" authorId="0" shapeId="0" xr:uid="{3AE744F5-DE8E-49CF-B3BB-F5A1840122CC}">
      <text>
        <r>
          <rPr>
            <b/>
            <sz val="8"/>
            <color indexed="81"/>
            <rFont val="Tahoma"/>
            <family val="2"/>
          </rPr>
          <t xml:space="preserve">go to dmachoice.org. I have a user account and password. Look under "Direct Marketing Association"
</t>
        </r>
        <r>
          <rPr>
            <sz val="8"/>
            <color indexed="81"/>
            <rFont val="Tahoma"/>
            <family val="2"/>
          </rPr>
          <t>Note: Deb and I have chosen to permanently opt out of unsolicited credit card offers. We did this on 4/6/2019 by filling out a form and mailing it to Opt-Out Department P.O. Box 530200 Atlanta, GA 30353</t>
        </r>
      </text>
    </comment>
    <comment ref="C3250" authorId="6" shapeId="0" xr:uid="{305D1C58-24BF-45EC-96D0-679C689DF15C}">
      <text>
        <r>
          <rPr>
            <b/>
            <sz val="9"/>
            <color indexed="81"/>
            <rFont val="Tahoma"/>
            <family val="2"/>
          </rPr>
          <t>Donald Verbeck:</t>
        </r>
        <r>
          <rPr>
            <sz val="9"/>
            <color indexed="81"/>
            <rFont val="Tahoma"/>
            <family val="2"/>
          </rPr>
          <t xml:space="preserve">
Did second coat as decribed in directions.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Donald G. Verbeck Jr.</author>
  </authors>
  <commentList>
    <comment ref="E52" authorId="0" shapeId="0" xr:uid="{BBA5660E-E87B-49E8-9D6C-5A7718996F7E}">
      <text>
        <r>
          <rPr>
            <b/>
            <sz val="9"/>
            <color indexed="81"/>
            <rFont val="Tahoma"/>
            <family val="2"/>
          </rPr>
          <t>Donald G. Verbeck Jr.:</t>
        </r>
        <r>
          <rPr>
            <sz val="9"/>
            <color indexed="81"/>
            <rFont val="Tahoma"/>
            <family val="2"/>
          </rPr>
          <t xml:space="preserve">
Removed bushes. No need for mulch.</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Donald G. Verbeck Jr.</author>
    <author>Parents</author>
  </authors>
  <commentList>
    <comment ref="F2" authorId="0" shapeId="0" xr:uid="{76936160-28C7-4B7B-A92D-B3AB471A058B}">
      <text>
        <r>
          <rPr>
            <b/>
            <sz val="9"/>
            <color indexed="81"/>
            <rFont val="Tahoma"/>
            <family val="2"/>
          </rPr>
          <t>Donald G. Verbeck Jr.:</t>
        </r>
        <r>
          <rPr>
            <sz val="9"/>
            <color indexed="81"/>
            <rFont val="Tahoma"/>
            <family val="2"/>
          </rPr>
          <t xml:space="preserve">
lb/A = pounds per acre</t>
        </r>
      </text>
    </comment>
    <comment ref="C3" authorId="1" shapeId="0" xr:uid="{00000000-0006-0000-0400-000001000000}">
      <text>
        <r>
          <rPr>
            <b/>
            <sz val="8"/>
            <color indexed="81"/>
            <rFont val="Tahoma"/>
            <family val="2"/>
          </rPr>
          <t>B109=
B = Back
10 = October
9 = 2009</t>
        </r>
      </text>
    </comment>
    <comment ref="C4" authorId="1" shapeId="0" xr:uid="{00000000-0006-0000-0400-000002000000}">
      <text>
        <r>
          <rPr>
            <b/>
            <sz val="8"/>
            <color indexed="81"/>
            <rFont val="Tahoma"/>
            <family val="2"/>
          </rPr>
          <t>F109=
F = Front
10 = October
9 = 2009</t>
        </r>
      </text>
    </comment>
    <comment ref="C5" authorId="0" shapeId="0" xr:uid="{00000000-0006-0000-0400-000003000000}">
      <text>
        <r>
          <rPr>
            <b/>
            <sz val="9"/>
            <color indexed="81"/>
            <rFont val="Tahoma"/>
            <family val="2"/>
          </rPr>
          <t>Donald G. Verbeck Jr.:</t>
        </r>
        <r>
          <rPr>
            <sz val="9"/>
            <color indexed="81"/>
            <rFont val="Tahoma"/>
            <family val="2"/>
          </rPr>
          <t xml:space="preserve">
G104=
F = Garden
10 = October
4 = 2014</t>
        </r>
      </text>
    </comment>
    <comment ref="F6" authorId="0" shapeId="0" xr:uid="{56FB3BBA-7FC7-47EA-8710-88679CBCB244}">
      <text>
        <r>
          <rPr>
            <b/>
            <sz val="9"/>
            <color indexed="81"/>
            <rFont val="Tahoma"/>
            <family val="2"/>
          </rPr>
          <t>Donald G. Verbeck Jr.:</t>
        </r>
        <r>
          <rPr>
            <sz val="9"/>
            <color indexed="81"/>
            <rFont val="Tahoma"/>
            <family val="2"/>
          </rPr>
          <t xml:space="preserve">
Low+</t>
        </r>
      </text>
    </comment>
    <comment ref="G6" authorId="0" shapeId="0" xr:uid="{7451861F-E4F4-4B3A-802F-9DC42B8DFED1}">
      <text>
        <r>
          <rPr>
            <b/>
            <sz val="9"/>
            <color indexed="81"/>
            <rFont val="Tahoma"/>
            <family val="2"/>
          </rPr>
          <t>Donald G. Verbeck Jr.:</t>
        </r>
        <r>
          <rPr>
            <sz val="9"/>
            <color indexed="81"/>
            <rFont val="Tahoma"/>
            <family val="2"/>
          </rPr>
          <t xml:space="preserve">
High</t>
        </r>
      </text>
    </comment>
    <comment ref="H6" authorId="0" shapeId="0" xr:uid="{7B26D5A8-7720-4420-885A-4F64E2E76ACD}">
      <text>
        <r>
          <rPr>
            <b/>
            <sz val="9"/>
            <color indexed="81"/>
            <rFont val="Tahoma"/>
            <family val="2"/>
          </rPr>
          <t>Donald G. Verbeck Jr.:</t>
        </r>
        <r>
          <rPr>
            <sz val="9"/>
            <color indexed="81"/>
            <rFont val="Tahoma"/>
            <family val="2"/>
          </rPr>
          <t xml:space="preserve">
High</t>
        </r>
      </text>
    </comment>
    <comment ref="I6" authorId="0" shapeId="0" xr:uid="{B46B10CB-8AF1-45C6-A0D6-11794AEFD027}">
      <text>
        <r>
          <rPr>
            <b/>
            <sz val="9"/>
            <color indexed="81"/>
            <rFont val="Tahoma"/>
            <family val="2"/>
          </rPr>
          <t>Donald G. Verbeck Jr.:</t>
        </r>
        <r>
          <rPr>
            <sz val="9"/>
            <color indexed="81"/>
            <rFont val="Tahoma"/>
            <family val="2"/>
          </rPr>
          <t xml:space="preserve">
Very high</t>
        </r>
      </text>
    </comment>
    <comment ref="J6" authorId="0" shapeId="0" xr:uid="{3CF2A357-E2A6-4A31-B6EA-125D4D4B87AA}">
      <text>
        <r>
          <rPr>
            <b/>
            <sz val="9"/>
            <color indexed="81"/>
            <rFont val="Tahoma"/>
            <family val="2"/>
          </rPr>
          <t>Donald G. Verbeck Jr.:</t>
        </r>
        <r>
          <rPr>
            <sz val="9"/>
            <color indexed="81"/>
            <rFont val="Tahoma"/>
            <family val="2"/>
          </rPr>
          <t xml:space="preserve">
Sufficient</t>
        </r>
      </text>
    </comment>
    <comment ref="K6" authorId="0" shapeId="0" xr:uid="{59A847B3-144B-4D2C-B32D-1BAC12AD346D}">
      <text>
        <r>
          <rPr>
            <b/>
            <sz val="9"/>
            <color indexed="81"/>
            <rFont val="Tahoma"/>
            <family val="2"/>
          </rPr>
          <t>Donald G. Verbeck Jr.:</t>
        </r>
        <r>
          <rPr>
            <sz val="9"/>
            <color indexed="81"/>
            <rFont val="Tahoma"/>
            <family val="2"/>
          </rPr>
          <t xml:space="preserve">
Sufficient</t>
        </r>
      </text>
    </comment>
    <comment ref="L6" authorId="0" shapeId="0" xr:uid="{C4453A5B-62FF-4989-9A14-A9F869FE2694}">
      <text>
        <r>
          <rPr>
            <b/>
            <sz val="9"/>
            <color indexed="81"/>
            <rFont val="Tahoma"/>
            <family val="2"/>
          </rPr>
          <t>Donald G. Verbeck Jr.:</t>
        </r>
        <r>
          <rPr>
            <sz val="9"/>
            <color indexed="81"/>
            <rFont val="Tahoma"/>
            <family val="2"/>
          </rPr>
          <t xml:space="preserve">
Sufficient</t>
        </r>
      </text>
    </comment>
    <comment ref="M6" authorId="0" shapeId="0" xr:uid="{EB2ADC0E-674A-4BB8-83C2-DB243AF25C68}">
      <text>
        <r>
          <rPr>
            <b/>
            <sz val="9"/>
            <color indexed="81"/>
            <rFont val="Tahoma"/>
            <family val="2"/>
          </rPr>
          <t>Donald G. Verbeck Jr.:</t>
        </r>
        <r>
          <rPr>
            <sz val="9"/>
            <color indexed="81"/>
            <rFont val="Tahoma"/>
            <family val="2"/>
          </rPr>
          <t xml:space="preserve">
Sufficient</t>
        </r>
      </text>
    </comment>
    <comment ref="N6" authorId="0" shapeId="0" xr:uid="{BEF1E2A2-E389-45A8-B14B-563E28E1F8DC}">
      <text>
        <r>
          <rPr>
            <b/>
            <sz val="9"/>
            <color indexed="81"/>
            <rFont val="Tahoma"/>
            <family val="2"/>
          </rPr>
          <t>Donald G. Verbeck Jr.:</t>
        </r>
        <r>
          <rPr>
            <sz val="9"/>
            <color indexed="81"/>
            <rFont val="Tahoma"/>
            <family val="2"/>
          </rPr>
          <t xml:space="preserve">
Sufficient</t>
        </r>
      </text>
    </comment>
    <comment ref="F7" authorId="0" shapeId="0" xr:uid="{ED728D3D-950D-493D-9EF5-3BA648D57807}">
      <text>
        <r>
          <rPr>
            <b/>
            <sz val="9"/>
            <color indexed="81"/>
            <rFont val="Tahoma"/>
            <family val="2"/>
          </rPr>
          <t>Donald G. Verbeck Jr.:</t>
        </r>
        <r>
          <rPr>
            <sz val="9"/>
            <color indexed="81"/>
            <rFont val="Tahoma"/>
            <family val="2"/>
          </rPr>
          <t xml:space="preserve">
Low+</t>
        </r>
      </text>
    </comment>
    <comment ref="G7" authorId="0" shapeId="0" xr:uid="{672F4C26-3A5C-4E3E-9447-5F35407A4691}">
      <text>
        <r>
          <rPr>
            <b/>
            <sz val="9"/>
            <color indexed="81"/>
            <rFont val="Tahoma"/>
            <family val="2"/>
          </rPr>
          <t>Donald G. Verbeck Jr.:</t>
        </r>
        <r>
          <rPr>
            <sz val="9"/>
            <color indexed="81"/>
            <rFont val="Tahoma"/>
            <family val="2"/>
          </rPr>
          <t xml:space="preserve">
High</t>
        </r>
      </text>
    </comment>
    <comment ref="H7" authorId="0" shapeId="0" xr:uid="{F33ABE34-C439-431C-B0A1-B7BFF113B710}">
      <text>
        <r>
          <rPr>
            <b/>
            <sz val="9"/>
            <color indexed="81"/>
            <rFont val="Tahoma"/>
            <family val="2"/>
          </rPr>
          <t>Donald G. Verbeck Jr.:</t>
        </r>
        <r>
          <rPr>
            <sz val="9"/>
            <color indexed="81"/>
            <rFont val="Tahoma"/>
            <family val="2"/>
          </rPr>
          <t xml:space="preserve">
High</t>
        </r>
      </text>
    </comment>
    <comment ref="I7" authorId="0" shapeId="0" xr:uid="{05F98A76-F409-4E83-9932-0FE28060EA7B}">
      <text>
        <r>
          <rPr>
            <b/>
            <sz val="9"/>
            <color indexed="81"/>
            <rFont val="Tahoma"/>
            <family val="2"/>
          </rPr>
          <t>Donald G. Verbeck Jr.:</t>
        </r>
        <r>
          <rPr>
            <sz val="9"/>
            <color indexed="81"/>
            <rFont val="Tahoma"/>
            <family val="2"/>
          </rPr>
          <t xml:space="preserve">
Very high</t>
        </r>
      </text>
    </comment>
    <comment ref="J7" authorId="0" shapeId="0" xr:uid="{F0EC20F6-0929-4756-9B0B-93B394CE0425}">
      <text>
        <r>
          <rPr>
            <b/>
            <sz val="9"/>
            <color indexed="81"/>
            <rFont val="Tahoma"/>
            <family val="2"/>
          </rPr>
          <t>Donald G. Verbeck Jr.:</t>
        </r>
        <r>
          <rPr>
            <sz val="9"/>
            <color indexed="81"/>
            <rFont val="Tahoma"/>
            <family val="2"/>
          </rPr>
          <t xml:space="preserve">
Sufficient</t>
        </r>
      </text>
    </comment>
    <comment ref="K7" authorId="0" shapeId="0" xr:uid="{C14A5546-B099-40AB-80CA-A14055B60322}">
      <text>
        <r>
          <rPr>
            <b/>
            <sz val="9"/>
            <color indexed="81"/>
            <rFont val="Tahoma"/>
            <family val="2"/>
          </rPr>
          <t>Donald G. Verbeck Jr.:</t>
        </r>
        <r>
          <rPr>
            <sz val="9"/>
            <color indexed="81"/>
            <rFont val="Tahoma"/>
            <family val="2"/>
          </rPr>
          <t xml:space="preserve">
Sufficient</t>
        </r>
      </text>
    </comment>
    <comment ref="L7" authorId="0" shapeId="0" xr:uid="{F13C49E1-3DE3-4F1D-955B-CA22B3F165F1}">
      <text>
        <r>
          <rPr>
            <b/>
            <sz val="9"/>
            <color indexed="81"/>
            <rFont val="Tahoma"/>
            <family val="2"/>
          </rPr>
          <t>Donald G. Verbeck Jr.:</t>
        </r>
        <r>
          <rPr>
            <sz val="9"/>
            <color indexed="81"/>
            <rFont val="Tahoma"/>
            <family val="2"/>
          </rPr>
          <t xml:space="preserve">
Sufficient</t>
        </r>
      </text>
    </comment>
    <comment ref="M7" authorId="0" shapeId="0" xr:uid="{238E9BDF-FCD7-4C11-8BD6-826B733586FB}">
      <text>
        <r>
          <rPr>
            <b/>
            <sz val="9"/>
            <color indexed="81"/>
            <rFont val="Tahoma"/>
            <family val="2"/>
          </rPr>
          <t>Donald G. Verbeck Jr.:</t>
        </r>
        <r>
          <rPr>
            <sz val="9"/>
            <color indexed="81"/>
            <rFont val="Tahoma"/>
            <family val="2"/>
          </rPr>
          <t xml:space="preserve">
Sufficient</t>
        </r>
      </text>
    </comment>
    <comment ref="N7" authorId="0" shapeId="0" xr:uid="{34026A02-D1FE-417F-B8D3-047531D92244}">
      <text>
        <r>
          <rPr>
            <b/>
            <sz val="9"/>
            <color indexed="81"/>
            <rFont val="Tahoma"/>
            <family val="2"/>
          </rPr>
          <t>Donald G. Verbeck Jr.:</t>
        </r>
        <r>
          <rPr>
            <sz val="9"/>
            <color indexed="81"/>
            <rFont val="Tahoma"/>
            <family val="2"/>
          </rPr>
          <t xml:space="preserve">
Sufficient</t>
        </r>
      </text>
    </comment>
  </commentList>
</comments>
</file>

<file path=xl/sharedStrings.xml><?xml version="1.0" encoding="utf-8"?>
<sst xmlns="http://schemas.openxmlformats.org/spreadsheetml/2006/main" count="13516" uniqueCount="1291">
  <si>
    <t>Maintenance</t>
  </si>
  <si>
    <t>Wax car</t>
  </si>
  <si>
    <t>Air Filter, inspect</t>
  </si>
  <si>
    <t>Belts,inspect</t>
  </si>
  <si>
    <t>Belts,replace</t>
  </si>
  <si>
    <t>Coolant, replace</t>
  </si>
  <si>
    <t>Fuel injector cleaner</t>
  </si>
  <si>
    <t>Fuel tank/cap/lines,inspect</t>
  </si>
  <si>
    <t>PCV,replace</t>
  </si>
  <si>
    <t>Underbody,inspect</t>
  </si>
  <si>
    <t>Battery,inspect</t>
  </si>
  <si>
    <t>Air Filter, replace, Pur ?</t>
  </si>
  <si>
    <t>Valve Lash, inspect</t>
  </si>
  <si>
    <t xml:space="preserve">Brake shoes/pads,inspect </t>
  </si>
  <si>
    <t>Ball joints/dust covers, inspect</t>
  </si>
  <si>
    <t xml:space="preserve">Brake lines/hoses,inspect </t>
  </si>
  <si>
    <t xml:space="preserve">Exhaust pipes/mounts,inspect </t>
  </si>
  <si>
    <t>Steering: Rack,linkage,boots, inspect</t>
  </si>
  <si>
    <t>Pivots,hinges,catches: lube</t>
  </si>
  <si>
    <t>Spark plugs,replace NGK BKR5EYA-11</t>
  </si>
  <si>
    <t>Tires, rotate, 83ft lbs</t>
  </si>
  <si>
    <t>Trans oil,replace, GL4 or 5, 75w-90</t>
  </si>
  <si>
    <t>Differential oil,replace, GL5,90w</t>
  </si>
  <si>
    <t>Clutch fluid,replace</t>
  </si>
  <si>
    <t>Brake fluid,replace</t>
  </si>
  <si>
    <t>Spark plugs,check gap</t>
  </si>
  <si>
    <t>Parking brake 12-18 clicks</t>
  </si>
  <si>
    <t>Oil change 6 qt,Pur L10241, ST3614</t>
  </si>
  <si>
    <t>Home</t>
  </si>
  <si>
    <t>na</t>
  </si>
  <si>
    <t>Brake pads,inspect</t>
  </si>
  <si>
    <t>Cooling hoses,inspect</t>
  </si>
  <si>
    <t>Hinges,locks,latches lube</t>
  </si>
  <si>
    <t>Parking brake 5-9 clicks</t>
  </si>
  <si>
    <t>Pollen filter</t>
  </si>
  <si>
    <t>Spark plugs,replace</t>
  </si>
  <si>
    <t>Spark plugs,inspect</t>
  </si>
  <si>
    <t>Steering,inspect</t>
  </si>
  <si>
    <t>Tires, air pressure</t>
  </si>
  <si>
    <t>Wiper blades, replace</t>
  </si>
  <si>
    <t>Anti-seize exhaust system</t>
  </si>
  <si>
    <t>Screen over AC condenser</t>
  </si>
  <si>
    <t>Parking brake 7-9 clicks</t>
  </si>
  <si>
    <t>Refrig, clean heat exchngr</t>
  </si>
  <si>
    <t>Tires, air pressure, 26 psi</t>
  </si>
  <si>
    <t>Tires, air pressure, 29 psi</t>
  </si>
  <si>
    <t>Replaced road tire with spare. New spare tire.</t>
  </si>
  <si>
    <t>Carpets, Wash</t>
  </si>
  <si>
    <t>Ignition switch interlock recall (no problem noted)</t>
  </si>
  <si>
    <t>Oil change 5.0 qt 5w-20</t>
  </si>
  <si>
    <t>Fuel Line, inspect</t>
  </si>
  <si>
    <t>Spark Plug, inspect</t>
  </si>
  <si>
    <t>Spark arrester, clean</t>
  </si>
  <si>
    <t>Idle speed, inspect</t>
  </si>
  <si>
    <t>Air filter element, clean</t>
  </si>
  <si>
    <t>Clutch freeplay,inspect</t>
  </si>
  <si>
    <t>Front brake pads, hose, etc, inspect</t>
  </si>
  <si>
    <t>Rear brake shoes, etc, inspect</t>
  </si>
  <si>
    <t>Chain, inspect/clean/lubricate</t>
  </si>
  <si>
    <t>Steering bearings, inspect</t>
  </si>
  <si>
    <t>Steering bearings, repack with grease</t>
  </si>
  <si>
    <t>Pivot points, lube</t>
  </si>
  <si>
    <t>Control cables, lubricate</t>
  </si>
  <si>
    <t>Throttle grip free play, inspect</t>
  </si>
  <si>
    <t>Current Mileage</t>
  </si>
  <si>
    <t>Performed at Mileage</t>
  </si>
  <si>
    <t>Average Miles/day</t>
  </si>
  <si>
    <t>Yearly State Inspection</t>
  </si>
  <si>
    <t>Brake/Clutch fluid,replace</t>
  </si>
  <si>
    <t>Pollen filter, clean</t>
  </si>
  <si>
    <t>Replace A/F Sensor (under warranty)</t>
  </si>
  <si>
    <t>Oil change 5 qt,Pur L10241, ST3614</t>
  </si>
  <si>
    <t xml:space="preserve">Trans fluid,replace, 4 qts Honda ATF </t>
  </si>
  <si>
    <t>Dryer: Wash lint filter</t>
  </si>
  <si>
    <t>Battery,replace</t>
  </si>
  <si>
    <t>Battery, replace</t>
  </si>
  <si>
    <t>Battery, inspect</t>
  </si>
  <si>
    <t>Oil change 5.0 qt 5w-20, ST7317</t>
  </si>
  <si>
    <t>Trans oil,replace, 2.7 qt, GL5, 75w-90, 27 ftlb</t>
  </si>
  <si>
    <t>Air Filter, inspect and clean</t>
  </si>
  <si>
    <t>Cooling System, check hoses</t>
  </si>
  <si>
    <t>Cooling System, replace coolant</t>
  </si>
  <si>
    <t>Tires/spokes/wheels/bearings, inspect</t>
  </si>
  <si>
    <t>Front fork,  inspect</t>
  </si>
  <si>
    <t>Shock absorber assembly, inspect</t>
  </si>
  <si>
    <t>Rear suspension link pivots, grease</t>
  </si>
  <si>
    <t>Chassis fasteners, tightness</t>
  </si>
  <si>
    <t>Breather system (crankcase ), inspect</t>
  </si>
  <si>
    <t>Tire pressure. 15 frt, 15 rear, check</t>
  </si>
  <si>
    <t>Hot lever, inspect freeplay</t>
  </si>
  <si>
    <t>Spark Plug, replace NGK CR8E</t>
  </si>
  <si>
    <t>Engine oil/filter, clean Mobil1 MXT4 10w-40</t>
  </si>
  <si>
    <t>Engine oil strainer, clean</t>
  </si>
  <si>
    <t>Computers - blow out dust</t>
  </si>
  <si>
    <t xml:space="preserve">Trans fluid,replace, 4 qts Honda ATF-Z1 </t>
  </si>
  <si>
    <t>Air induction system, inspect</t>
  </si>
  <si>
    <t>Bedspread/Pillowcases, MBR, Wash</t>
  </si>
  <si>
    <t>Engine oil/filter, clean Shell Rotella T 15w-40</t>
  </si>
  <si>
    <t>Battery,check electrolyte level</t>
  </si>
  <si>
    <t>Engine oil/filter, clean Shell Rotella T 5w-40</t>
  </si>
  <si>
    <t>Rear brake pads, etc, inspect</t>
  </si>
  <si>
    <t>Air Filter, replace, Pur A25456</t>
  </si>
  <si>
    <t>Mileage limit</t>
  </si>
  <si>
    <t>Hit mileage limit when?</t>
  </si>
  <si>
    <t>Battery,inspect &amp; check electrolyte level</t>
  </si>
  <si>
    <t>Brake shoes/pads,replace</t>
  </si>
  <si>
    <t>Drivers side upper ball joint, repair dust cover.</t>
  </si>
  <si>
    <t>Washer: Clean out lint sock and fill drain trap</t>
  </si>
  <si>
    <t>Put water-filled milk jugs in toilets</t>
  </si>
  <si>
    <t>Trim bushes</t>
  </si>
  <si>
    <t>Trim hastas</t>
  </si>
  <si>
    <t>Wash front door screen (very dusty)</t>
  </si>
  <si>
    <t>Wash off dust from around picture window</t>
  </si>
  <si>
    <t>Level AC condensor</t>
  </si>
  <si>
    <t>Fill in the gap between the garage and driveway with cement</t>
  </si>
  <si>
    <t>Couch: Clean leather couch</t>
  </si>
  <si>
    <t>Roof: Inspect gutters, roof cement as necessary</t>
  </si>
  <si>
    <t>Fix mulch around AC consensor. Remove waterproof plastic around shrubs. Try and improve grade.</t>
  </si>
  <si>
    <t>Wash exterior windows</t>
  </si>
  <si>
    <t>Mileage Deferral</t>
  </si>
  <si>
    <t>Water heater: flush and clean elements</t>
  </si>
  <si>
    <t>Furnace, yearly inspection according to manual</t>
  </si>
  <si>
    <t xml:space="preserve">Lawn, Fertilize </t>
  </si>
  <si>
    <t>Shed: Install snow braces</t>
  </si>
  <si>
    <t>Shed: Remove snow braces</t>
  </si>
  <si>
    <t>Deck, need 1 gal of preservative,  roller, pan</t>
  </si>
  <si>
    <t>Lights (brake etc), check</t>
  </si>
  <si>
    <t>Bathroom exhaust fans, check</t>
  </si>
  <si>
    <t>Battery,inspect electrolyte level</t>
  </si>
  <si>
    <t>Date</t>
  </si>
  <si>
    <t>Mileage Log</t>
  </si>
  <si>
    <t>Windows, apply insulating inner film</t>
  </si>
  <si>
    <t>Windows, remove insulating inner film</t>
  </si>
  <si>
    <t>Dryer: Clean out dryer vent tube</t>
  </si>
  <si>
    <t>Replace oil pipe, bolt and o-ring</t>
  </si>
  <si>
    <t>Oil change 5 qt-12oz,Pur L10241, ST3614</t>
  </si>
  <si>
    <t>Wiper blades, replace(20 drvr, 19 pass, 13 rear)</t>
  </si>
  <si>
    <t>Coolant, replace, 8 qts, 50/50</t>
  </si>
  <si>
    <t>Replace Air Filter (Only during season) 16x25x1</t>
  </si>
  <si>
    <t>Program Thermostat for HEATING</t>
  </si>
  <si>
    <t>Check for Intel motherboard BIOS updates.</t>
  </si>
  <si>
    <t>Smoke detectors: New batteries. Buy 4 9v batteries.</t>
  </si>
  <si>
    <t>Replace kitchen chair felt pads</t>
  </si>
  <si>
    <t xml:space="preserve">Defrag Hard drives </t>
  </si>
  <si>
    <t>Lawn, Aerate (I rented from Rentex, $43)</t>
  </si>
  <si>
    <t>Differential oil,replace, GL5,90w, 2 qts, both plugs 39 ftlb</t>
  </si>
  <si>
    <t>Program Thermostat for COOLING (replace battery)</t>
  </si>
  <si>
    <t>Oil change 5.0 qt 5w-20, ST7317, L14610 (purolator)</t>
  </si>
  <si>
    <t>Put aluminum cladding around chimney terra-cotta pipes</t>
  </si>
  <si>
    <t>Right differential oil seal where intermediate shaft enters transaxle replaced. Work done by Tom Kadlec Honda. 12 month warranty. $178.58</t>
  </si>
  <si>
    <t>Lawn, Aerate (I rented from Rentex, $60)</t>
  </si>
  <si>
    <t>Replace outdoor outlet and protective cover</t>
  </si>
  <si>
    <t>Windows, apply insulating inner film.</t>
  </si>
  <si>
    <t>Front/Rear brake pads, hose, etc, inspect</t>
  </si>
  <si>
    <t>Replace battery</t>
  </si>
  <si>
    <t>Deer ran across hood. New OEM hood, grille, left marker light. Repaint.</t>
  </si>
  <si>
    <t>Tires, air pressure, 33 psi</t>
  </si>
  <si>
    <t>Underbody, inspect axle boots, steering/susp, exh, fuel lines</t>
  </si>
  <si>
    <t>Fabricate and install condenser guard mesh and bug screen.</t>
  </si>
  <si>
    <t>Fertilize lawn. Scott's Turfbuilder All Season. 26-0-3. Cover 5000 sqft.</t>
  </si>
  <si>
    <t>Slow drains - chemically treat</t>
  </si>
  <si>
    <t>Tires, rotate, 80ft lbs, Inspect brakes</t>
  </si>
  <si>
    <t>Tires, rotate,80ft lbs, Inspect brakes</t>
  </si>
  <si>
    <t>Overseed lawn. Kentucky Bluegrass. Get bag for 5000 sqft. Spreader = 3.</t>
  </si>
  <si>
    <t>Wash exterior windows. In Fall remove screens.</t>
  </si>
  <si>
    <t>4 new tires - Douglas 60,000 mile</t>
  </si>
  <si>
    <t>4 new tires - Michelin Destiny 80,000 mile</t>
  </si>
  <si>
    <t>Spare Tire - Check condition and psi</t>
  </si>
  <si>
    <t>Code</t>
  </si>
  <si>
    <t>B109</t>
  </si>
  <si>
    <t>F109</t>
  </si>
  <si>
    <t>Location</t>
  </si>
  <si>
    <t>Soil Texture</t>
  </si>
  <si>
    <t>pH</t>
  </si>
  <si>
    <t>Medium</t>
  </si>
  <si>
    <t>Back</t>
  </si>
  <si>
    <t>Front</t>
  </si>
  <si>
    <t>Recommendation</t>
  </si>
  <si>
    <t>33-0-0</t>
  </si>
  <si>
    <t>Oil change 4.4 qts 5w-20, Filter L14610 (purolator)</t>
  </si>
  <si>
    <t>Cassette Tape Deck - clean head, rollers, capstans. Demagnetize. - blow out dust</t>
  </si>
  <si>
    <t>Microwave grease filters, clean</t>
  </si>
  <si>
    <t>New fork seals and bushings</t>
  </si>
  <si>
    <t>Windows, remove insulating inner film/wash interior</t>
  </si>
  <si>
    <t>Window wells, cleanout. Wash windows.</t>
  </si>
  <si>
    <t>Sold (Traded in on 2009 Suzuki DR650SE)</t>
  </si>
  <si>
    <t>Fork seals and fluid,replace</t>
  </si>
  <si>
    <t>Exhaust pipe bolts and muffler bolts, tighten</t>
  </si>
  <si>
    <t>Chassis fasteners, tighten</t>
  </si>
  <si>
    <t>Install Moose lower chain roller (bearing)</t>
  </si>
  <si>
    <t>Install Sendec Tach on custom aluminum bracket</t>
  </si>
  <si>
    <t>Carb work: Fuel screw 2 turns, needle shimmed up .030</t>
  </si>
  <si>
    <t>Tires, rotate, 80 ft lbs, Inspect brakes</t>
  </si>
  <si>
    <t>Smoke detectors: Test all 4.</t>
  </si>
  <si>
    <t>Repair passenger side key marks with self-repair scratch kit</t>
  </si>
  <si>
    <t>Electrical outlet inspection</t>
  </si>
  <si>
    <t>During winter layup, turn engine manually</t>
  </si>
  <si>
    <t>Tire pressure. 22 frt, 25 rear, check</t>
  </si>
  <si>
    <t>Time deferral days</t>
  </si>
  <si>
    <t>Tax</t>
  </si>
  <si>
    <t>Dad Hair cut.</t>
  </si>
  <si>
    <t xml:space="preserve">Replace sonicare brush head. </t>
  </si>
  <si>
    <t>Pay Real Estate Taxes to Olmsted County</t>
  </si>
  <si>
    <t>Obtain free credit reports</t>
  </si>
  <si>
    <t>Contact SWIFT HR to maintain pension contact.</t>
  </si>
  <si>
    <t>Cat</t>
  </si>
  <si>
    <t>Med</t>
  </si>
  <si>
    <t>Wiper blades, replace w/ANCO (21 drvr, 19 pass, 13 rear)</t>
  </si>
  <si>
    <t>Due Date</t>
  </si>
  <si>
    <t>Opt out of unsolicited junk mail. Must re-opt-out every 3 years, but recheck yearly.</t>
  </si>
  <si>
    <t>Fertilize lawn. Scott's Turfbuilder All Season. 26-0-3. Cover 5000 sqft. Overseed I buy 20 lb of cheap seed and put spreader on 8.5</t>
  </si>
  <si>
    <t>Spring Grass overseeding - I buy 20 lb of cheap seed and put spreader on 8.5</t>
  </si>
  <si>
    <t xml:space="preserve">Fertilize lawn. Scott's Turfbuilder All Season. 26-0-3. Cover 5000 sqft. </t>
  </si>
  <si>
    <t>Spark Plugs, inspect</t>
  </si>
  <si>
    <t>Spark Plugs, replace NGK CR10E</t>
  </si>
  <si>
    <t>Money</t>
  </si>
  <si>
    <t>Personal</t>
  </si>
  <si>
    <t>Oil change 4 qts 12 oz 5w-20, Filter L14610 (purolator)</t>
  </si>
  <si>
    <t>Pivot points &amp; cables, lube</t>
  </si>
  <si>
    <t>Oil change (4 qt + 30 oz), 5w-20, ST7317, L14610 (purolator)</t>
  </si>
  <si>
    <t xml:space="preserve">Review all documents in WillMaker Plus </t>
  </si>
  <si>
    <t xml:space="preserve">Garage door opener, wall mounted. Replace 9v battery. </t>
  </si>
  <si>
    <t>In Spring wash exterior windows. In Fall remove screens.</t>
  </si>
  <si>
    <t>Oil change (4 qt + 28 oz), 5w-20, ST7317, L14610 (purolator)</t>
  </si>
  <si>
    <t>Wiper blades, replacement refills from Honda dealer(76632-TK6-A01 drvr, &amp;6632-SMA-004 pass, 76632-S2K-004 rear)</t>
  </si>
  <si>
    <t>During winter layup, turn engine manually (turn crankshaft counter clockwise)</t>
  </si>
  <si>
    <t>Smoke detectors and CO detectors: Test all.</t>
  </si>
  <si>
    <t>Oil change 4 qts 4 oz 5w-20, Filter L14610 (purolator)</t>
  </si>
  <si>
    <t>Plug driver/rear tire due to flat</t>
  </si>
  <si>
    <t>Air Filter, replace, Filter Honda OEM 17220-RB0-000 $20.88</t>
  </si>
  <si>
    <t>Replaced rear tire (and tube/rim strip) with OEM Bridgestone</t>
  </si>
  <si>
    <t>Repair tiny oil leak between cylinder head/cylinder head cover in the vicinity of spark plugs. Cover was removed and a new bead of sealant applied.</t>
  </si>
  <si>
    <t>Parking brake 5-7 clicks</t>
  </si>
  <si>
    <t xml:space="preserve">Trans fluid, replace, (6/10/12 refill took 2.9 qts). Need 3 qts Honda ATF-DW1 &amp; metal drain plug gasket. </t>
  </si>
  <si>
    <t>Hist</t>
  </si>
  <si>
    <t>Put in Hist</t>
  </si>
  <si>
    <t>Front end collision. Major damage. Car was a total loss. RIP</t>
  </si>
  <si>
    <t>On 1/5/14, call Charter (888-438-2427). Get a better Internet rate. Our current promotion is ~ $60 for 12 months (starting 1/5/2013).  Fight for a new promotion.</t>
  </si>
  <si>
    <t>Oil change 18 oz 5w-30 synthetic</t>
  </si>
  <si>
    <t>Check Muffler and Muffler Guard</t>
  </si>
  <si>
    <t>Check Valve Clearance (not required unless engine performance problem is noted). Intake = .004 - .006 in,Exh .009 - .011 in</t>
  </si>
  <si>
    <t>Check Fasteners</t>
  </si>
  <si>
    <t>Check Tire pressure (values on tire side)</t>
  </si>
  <si>
    <t>Check Auger Gearcase oil level (41-48 mm from top of case)</t>
  </si>
  <si>
    <t>General Lubrication (see pg EN-22 of service manual)</t>
  </si>
  <si>
    <t>Check Auger &amp; Drive Cable adjustments</t>
  </si>
  <si>
    <t>Oil change 3 qts 10 oz 5w-30, Filter L14459 (purolator)</t>
  </si>
  <si>
    <t>Tires, air pressure, 30 frt, 29 rear psi</t>
  </si>
  <si>
    <t xml:space="preserve">Wiper blades, replacement refills </t>
  </si>
  <si>
    <t>Trans fluid, replace,</t>
  </si>
  <si>
    <t>Air Filter, replace, Filter Honda OEM $17</t>
  </si>
  <si>
    <t>Due Days</t>
  </si>
  <si>
    <t>Due Miles</t>
  </si>
  <si>
    <t>Due Week</t>
  </si>
  <si>
    <t xml:space="preserve">Fertilize lawn. 26-0-3. Cover 5000 sqft. </t>
  </si>
  <si>
    <t>Mileage Done</t>
  </si>
  <si>
    <t>Date Done</t>
  </si>
  <si>
    <t>Recorded</t>
  </si>
  <si>
    <t>Valve Lash, inspect, engine code D16Y8</t>
  </si>
  <si>
    <t>Replace timing belt and water pump, engine code D16Y8</t>
  </si>
  <si>
    <r>
      <rPr>
        <strike/>
        <sz val="8"/>
        <rFont val="Arial"/>
        <family val="2"/>
      </rPr>
      <t>Tires, rotate, 80 ft lbs,</t>
    </r>
    <r>
      <rPr>
        <sz val="8"/>
        <rFont val="Arial"/>
        <family val="2"/>
      </rPr>
      <t xml:space="preserve"> Inspect brakes</t>
    </r>
  </si>
  <si>
    <t>Start Mileage</t>
  </si>
  <si>
    <t>Start Date</t>
  </si>
  <si>
    <t>Coolant, replace, 5qts Walmart brand, 50/50, engine code D16Y8</t>
  </si>
  <si>
    <t>Spark plugs,check gap .047-.051"</t>
  </si>
  <si>
    <t>Carpets, Wash (48 oz soap, 2oz/gal, water htr to continuous)</t>
  </si>
  <si>
    <t>During winter layup, turn crankshaft cntr-clockwise.</t>
  </si>
  <si>
    <t>Put $163 (&amp;150 groc + $13 laundry) into Donny chkng</t>
  </si>
  <si>
    <t>Tires, rotate, 80 ft lbs, Inspect brakes, tire press 33 psi</t>
  </si>
  <si>
    <t>Check Tire pressure 24 psi</t>
  </si>
  <si>
    <t>Added roughly a quart of oil</t>
  </si>
  <si>
    <t>Order consummables for riding season. Open file "DR650 stuff.xlsx" (tab = "Maintenance Parts"). Inventory what parts I currently have and determine using the spreadsheet what parts I need for the following year.</t>
  </si>
  <si>
    <t>Carbon monoxide detectors, plug in.</t>
  </si>
  <si>
    <t>Repair slow air leak. Tom Kadlec Honda replaced old plug</t>
  </si>
  <si>
    <t>Swingarm bearings, inspect, grease</t>
  </si>
  <si>
    <t>New primary O2 sensor</t>
  </si>
  <si>
    <t>Battery,replace. Purchased from Tom Kadlec Honda $84</t>
  </si>
  <si>
    <t>Oil change 19 oz 5w-30 synthetic</t>
  </si>
  <si>
    <t>Replace spark plug (Briggs &amp; Stratton 491055, Champion RC12YC). Plug gap =.030". Torque = 180 in-lbs</t>
  </si>
  <si>
    <t>Pay Real Estate Taxes to Olmsted County May 15</t>
  </si>
  <si>
    <t>Pay Real Estate Taxes to Olmsted County 10/15</t>
  </si>
  <si>
    <t>Wiper blades, replacement refills from Honda dealer(76622-TK6-A01 drvr, &amp; 76632-SMA-004 pass, 76632-S2K-004 rear)</t>
  </si>
  <si>
    <t>Pollen filter OEM 80292-TF0-G01</t>
  </si>
  <si>
    <t>Spare Tire - Check condition and 60 psi</t>
  </si>
  <si>
    <t>Window channels, lube w/silicone spray</t>
  </si>
  <si>
    <t>Spare Tire - Check condition and 60 psi (10 min)</t>
  </si>
  <si>
    <t>Tires, rotate, 80 ft lbs, Inspect brakes, tire press 33 psi (60 min)</t>
  </si>
  <si>
    <t>Tires, rotate, 80 ft lbs, Inspect brakes (60 min)</t>
  </si>
  <si>
    <t>Spark plugs,check gap .047-.051" (60 min)</t>
  </si>
  <si>
    <t>Spark plugs,replace, gap 1.0-1.1 mm (15 min)</t>
  </si>
  <si>
    <t>Spark plugs,check gap 1.0-1.1 mm (15 min)</t>
  </si>
  <si>
    <t>New OEM front disks and pads</t>
  </si>
  <si>
    <t>New front disk pads (Non-OEM Duralast)</t>
  </si>
  <si>
    <t>G104</t>
  </si>
  <si>
    <t>Garden</t>
  </si>
  <si>
    <t>15-0-20</t>
  </si>
  <si>
    <t>Drive Belt,inspect</t>
  </si>
  <si>
    <t xml:space="preserve">Differential oil, replace, (Motorcraft SAE 80W-90, Ford part # XY-80W90-QL. </t>
  </si>
  <si>
    <t>Wax paint</t>
  </si>
  <si>
    <t>PCV valve, replace</t>
  </si>
  <si>
    <t>Coolant, replace, Motorcraft Premium Gold Engine Coolant (yellow)</t>
  </si>
  <si>
    <t>Spark plugs,check gap .049 -.053"</t>
  </si>
  <si>
    <t>Parking brake inspection</t>
  </si>
  <si>
    <t>Spare Tire - Check condition and 30 psi</t>
  </si>
  <si>
    <t xml:space="preserve">Tires, rotate, 100 ft lbs, Inspect brakes, tire press 30 psi </t>
  </si>
  <si>
    <t>Tires, air pressure, 30 psi</t>
  </si>
  <si>
    <t>Replace distributor cap</t>
  </si>
  <si>
    <t>Replace distributor rotor</t>
  </si>
  <si>
    <t>Replace plug wires</t>
  </si>
  <si>
    <t>Replace fuel filter</t>
  </si>
  <si>
    <t>Replace valve cover gasket</t>
  </si>
  <si>
    <t>Floor mats</t>
  </si>
  <si>
    <t>Passenger side front parking light bulb</t>
  </si>
  <si>
    <t>Recondition tailgate latch to catch when closed</t>
  </si>
  <si>
    <t>Remove light rust on driver side B pillar</t>
  </si>
  <si>
    <t>Fuel filter, replace w/Motorcraft FG1036. If new bracket needed also order Motorcraft FG1071 (the filter that comes with FG1071 can be discarded)</t>
  </si>
  <si>
    <t>Bathroom exhaust fans, check. Clean w/toothbrush.</t>
  </si>
  <si>
    <t>Remove rust and repaint spare tire rim</t>
  </si>
  <si>
    <t>Replaced driverside hinge pins &amp; bushings (upper and lower).  Get the following Dorman part #'s 38438 and 38374. From 38438 use only the pin and e-clip, discard the bushings because their ID is too big for the pin. From 38374 use only the 2 bushings with .344" ID x .490" OD that is NOT knurled. Suport the door using the motorcycle jack and tie-downs. Do upper hinge first. I used masking tape around the outline of the hinge to preserve alignment. Remove the hinge-to-door bolts. Remove old pins using Dremel with the abrasive roll-tube to grind off the swaged end of the pin. On the upper hinge the swage is facing down and the lower it faces up. Pound out the pin with a punch. Clean all the parts. On the hinge bracket, drill out the bushing hole to 1/2". Put the new bushings in the holes using aluminum tape wrapped around the bushing to give a snug fit. Apply a small amount of grease to inside of bushing. Reassemble hinge and bolt it back to the door using your masking tape outline. Now do the lower hinge.</t>
  </si>
  <si>
    <t>Manual trans fluid, replace, (Motorcraft MERCON ATF [really!!] Ford part # XT-2-QDX, 24 mm drain bolt, 35 lb-ft</t>
  </si>
  <si>
    <t>Replace power steering fluid Mercon ATF. Use turkey baster to remove fluid from reservoir. Refill. Run engine to mix. Repeat 2 more times.</t>
  </si>
  <si>
    <t>Replace topper T handles w/keys.</t>
  </si>
  <si>
    <t>Design and install grill bug/debris screen</t>
  </si>
  <si>
    <t>Design and install custom steering shaft universal rubber boot</t>
  </si>
  <si>
    <t>Electrical outlet, smoke detectors and CO detectors inspection</t>
  </si>
  <si>
    <t>Remove, clean and anti-seize six bed to frame T55 Torx bolts</t>
  </si>
  <si>
    <t>Remove, clean and anti-seize four rear bumper to frame 18 mm bolts</t>
  </si>
  <si>
    <t>Check Cable adjustments forAuger &amp; Drive</t>
  </si>
  <si>
    <t>Refrig &amp; freezer, clean heat exchngr</t>
  </si>
  <si>
    <t>Replace driver side lower ball joint AC Delco part #45D2221</t>
  </si>
  <si>
    <t>Remove play from front driver side wheel bearings</t>
  </si>
  <si>
    <t>Repair tail light electrical connections. Tore out topper and trailer hitch cob job. Used solder, shrink tube and quality electrical tape to restore wires.</t>
  </si>
  <si>
    <t>Coolant, replace, 5 qts Walmart brand, 50/50, engine code D16Y8, pg 10-7</t>
  </si>
  <si>
    <t>Trans fluid, replace, pg 14-118</t>
  </si>
  <si>
    <t>Annual AC check-up. Tonna 288-1908</t>
  </si>
  <si>
    <t>Don Maasch - New: Front rotors, pads, wheel bearings, seals. Rear drums, brake shoes and ALL internal springs, pins adjuster etc. Parking brake cable lubed.</t>
  </si>
  <si>
    <t>Oil change 4 qts 5w-20, Filter L10241 (purolator)' 5/8" drain bolt, 21 lb-ft. Replaced oil drain plug with a Ford OEM</t>
  </si>
  <si>
    <t>I tore out the old condenser, compressor, accumulator, tube-orifice. Took truck to Midas. Midas flushed evaporator and all refrigerant lines. When combined with new components the entire system will be clean.</t>
  </si>
  <si>
    <t>Replace clutch master cylinder</t>
  </si>
  <si>
    <t>Replace AC condenser, compressor, accumulator, tube-orifice, o-rings, etc. Recharged system. Small leak on compressor suction line spring lock.</t>
  </si>
  <si>
    <t>Serpentine Belt and tensioner, replace</t>
  </si>
  <si>
    <t>Repair leak in compressor suction springlock and tighten peanut fittings. Recharged system. No leaks!</t>
  </si>
  <si>
    <t>Replaced leaf springs, rear mount brackets, shackles, axle u-bolts/nuts and all other rear suspension mounting nuts/bolts. De-rusted entire rear frame and treated with the POR15 system (degrease, phosporic acid, super hard POR15 coating).</t>
  </si>
  <si>
    <t>Spark plugs,replace, gap .044-.048", Motorcraft SP-439  (AGSF-32F-EC). New plugs are pre-gapped to 0.044". Torque to 11 lb-ft. Use dielectric grease on insides of spark and coil boots. New plug wires Motorcraft WR6059.</t>
  </si>
  <si>
    <t>Oil change 4 qts 5w-20, Filter L10241 (purolator) or Motorcraft FL910S 5/8" drain bolt, 21 lb-ft</t>
  </si>
  <si>
    <t>Manual trans fluid, replace, 3 qts (Redline D4 ATF ( meets MERCON V [really!!] ), 24 mm drain bolt, 35 lb-ft</t>
  </si>
  <si>
    <t>New rear shock absorbers</t>
  </si>
  <si>
    <t>New front sway bar bushings. New end link bushings</t>
  </si>
  <si>
    <t>Remove light rust on driver door on lowest sheet metal lip (inner)</t>
  </si>
  <si>
    <t>Ball joint - grease LH lower</t>
  </si>
  <si>
    <t>Tranny shift rail plugs RTV'ed in to prevent leakage</t>
  </si>
  <si>
    <t>New Exh manifold to downpipe nuts. New downpipe to muffler spring-bolts and flag nuts</t>
  </si>
  <si>
    <t>New driveshaft to differential pinion bolts.</t>
  </si>
  <si>
    <t>New clutch disk, pressure plate, flywheel, pilot bearing, throwout bearing, slave cyclinder. Proper moly grease (per Ford TSB) used on throwout bearing face.</t>
  </si>
  <si>
    <t>New front and rear oxygen sensors</t>
  </si>
  <si>
    <t>Brake and clutch fluid,replace</t>
  </si>
  <si>
    <t>Underbody, inspect axles, steering/susp, exh, fuel lines</t>
  </si>
  <si>
    <t>Wiper blades, replacement refills from Honda dealer(76622-TK6-A01 drvr, &amp; 76632-S2K-004 pass, 76632-SMA-004 rear)</t>
  </si>
  <si>
    <t>Air Filter, replace, Filter Fram CA9563</t>
  </si>
  <si>
    <t>Radon test. At 90 days past the start date, send radon test out to be read. The instructions and return envelope are located in the Tickler file. Start date was 1/23/16.</t>
  </si>
  <si>
    <t>Furnace, yearly inspection according to manual. Carbon monoxide detectors, plug in.</t>
  </si>
  <si>
    <t>1. Drain fuel</t>
  </si>
  <si>
    <t>2. Check spark plug (Briggs &amp; Stratton 491055, Champion RC12YC). Plug gap =.030". Torque = 180 in-lbs</t>
  </si>
  <si>
    <t>3. Drain oil</t>
  </si>
  <si>
    <t>5. Add 19 oz 5w-30 synthetic oil</t>
  </si>
  <si>
    <t>4. Owner manual checks pgs EN-21 to EN-30</t>
  </si>
  <si>
    <t>Spark plugs,replace (NGK IZFR6K13), gap .047-.051" (60 min)</t>
  </si>
  <si>
    <t>Pay Real Estate Taxes to Olmsted County May 15th</t>
  </si>
  <si>
    <t>Pay Real Estate Taxes to Olmsted County by 5/15</t>
  </si>
  <si>
    <t>Flip and rotate Cal King mattress</t>
  </si>
  <si>
    <t>Tires, rotate, 80 ft lbs, Inspect brakes, tire press 33 psi (60 min) [done at Tom Kadlec Honda]</t>
  </si>
  <si>
    <t>Oil change 4 qts 4 oz 5w-20, Filter L14610 (purolator) [done at Tom Kadlec Honda]</t>
  </si>
  <si>
    <t>Water softener, test output hardness</t>
  </si>
  <si>
    <t>Check Air Filter, replace as needed16x25x1</t>
  </si>
  <si>
    <t>Dishwasher: Clean out bottom filters</t>
  </si>
  <si>
    <t>ID</t>
  </si>
  <si>
    <t>ID00010</t>
  </si>
  <si>
    <t>ID00020</t>
  </si>
  <si>
    <t>ID00030</t>
  </si>
  <si>
    <t>ID00040</t>
  </si>
  <si>
    <t>ID00060</t>
  </si>
  <si>
    <t>ID00080</t>
  </si>
  <si>
    <t>ID00090</t>
  </si>
  <si>
    <t>ID00100</t>
  </si>
  <si>
    <t>ID00110</t>
  </si>
  <si>
    <t>ID00120</t>
  </si>
  <si>
    <t>ID00130</t>
  </si>
  <si>
    <t>ID00140</t>
  </si>
  <si>
    <t>ID00160</t>
  </si>
  <si>
    <t>ID00170</t>
  </si>
  <si>
    <t>ID00180</t>
  </si>
  <si>
    <t>ID00190</t>
  </si>
  <si>
    <t>ID00200</t>
  </si>
  <si>
    <t>ID00210</t>
  </si>
  <si>
    <t>ID00220</t>
  </si>
  <si>
    <t>ID00240</t>
  </si>
  <si>
    <t>ID00250</t>
  </si>
  <si>
    <t>ID00260</t>
  </si>
  <si>
    <t>ID00270</t>
  </si>
  <si>
    <t>ID00280</t>
  </si>
  <si>
    <t>ID00290</t>
  </si>
  <si>
    <t>ID00300</t>
  </si>
  <si>
    <t>ID00310</t>
  </si>
  <si>
    <t>ID00320</t>
  </si>
  <si>
    <t>ID00330</t>
  </si>
  <si>
    <t>ID00340</t>
  </si>
  <si>
    <t>ID00360</t>
  </si>
  <si>
    <t>ID00370</t>
  </si>
  <si>
    <t>ID00380</t>
  </si>
  <si>
    <t>ID00390</t>
  </si>
  <si>
    <t>ID00410</t>
  </si>
  <si>
    <t>ID00420</t>
  </si>
  <si>
    <t>ID00430</t>
  </si>
  <si>
    <t>ID00440</t>
  </si>
  <si>
    <t>ID00460</t>
  </si>
  <si>
    <t>ID00480</t>
  </si>
  <si>
    <t>ID00490</t>
  </si>
  <si>
    <t>ID00500</t>
  </si>
  <si>
    <t>ID00510</t>
  </si>
  <si>
    <t>ID00520</t>
  </si>
  <si>
    <t>ID00530</t>
  </si>
  <si>
    <t>ID00540</t>
  </si>
  <si>
    <t>ID00550</t>
  </si>
  <si>
    <t>ID00560</t>
  </si>
  <si>
    <t>ID00570</t>
  </si>
  <si>
    <t>ID00580</t>
  </si>
  <si>
    <t>ID00590</t>
  </si>
  <si>
    <t>ID00600</t>
  </si>
  <si>
    <t>ID00610</t>
  </si>
  <si>
    <t>ID00620</t>
  </si>
  <si>
    <t>ID00630</t>
  </si>
  <si>
    <t>ID00640</t>
  </si>
  <si>
    <t>ID00650</t>
  </si>
  <si>
    <t>ID00660</t>
  </si>
  <si>
    <t>ID00670</t>
  </si>
  <si>
    <t>ID00680</t>
  </si>
  <si>
    <t>ID00690</t>
  </si>
  <si>
    <t>ID00700</t>
  </si>
  <si>
    <t>ID00710</t>
  </si>
  <si>
    <t>ID00720</t>
  </si>
  <si>
    <t>ID00730</t>
  </si>
  <si>
    <t>ID00740</t>
  </si>
  <si>
    <t>ID00750</t>
  </si>
  <si>
    <t>ID00760</t>
  </si>
  <si>
    <t>ID00770</t>
  </si>
  <si>
    <t>ID00780</t>
  </si>
  <si>
    <t>ID00790</t>
  </si>
  <si>
    <t>ID00800</t>
  </si>
  <si>
    <t>ID00810</t>
  </si>
  <si>
    <t>ID00820</t>
  </si>
  <si>
    <t>ID00830</t>
  </si>
  <si>
    <t>ID00840</t>
  </si>
  <si>
    <t>ID00850</t>
  </si>
  <si>
    <t>ID01030</t>
  </si>
  <si>
    <t>ID01130</t>
  </si>
  <si>
    <t>ID01140</t>
  </si>
  <si>
    <t>ID01210</t>
  </si>
  <si>
    <t>ID01220</t>
  </si>
  <si>
    <t>ID01230</t>
  </si>
  <si>
    <t>ID01250</t>
  </si>
  <si>
    <t>ID01260</t>
  </si>
  <si>
    <t>ID01270</t>
  </si>
  <si>
    <t>ID01280</t>
  </si>
  <si>
    <t>ID01320</t>
  </si>
  <si>
    <t>ID01330</t>
  </si>
  <si>
    <t>ID01380</t>
  </si>
  <si>
    <t>ID01440</t>
  </si>
  <si>
    <t>ID01480</t>
  </si>
  <si>
    <t>ID01490</t>
  </si>
  <si>
    <t>ID01620</t>
  </si>
  <si>
    <t>ID01640</t>
  </si>
  <si>
    <t>ID01730</t>
  </si>
  <si>
    <t>ID01740</t>
  </si>
  <si>
    <t>ID01820</t>
  </si>
  <si>
    <t>ID01930</t>
  </si>
  <si>
    <t>ID01970</t>
  </si>
  <si>
    <t>ID01980</t>
  </si>
  <si>
    <t>ID01990</t>
  </si>
  <si>
    <t>ID02010</t>
  </si>
  <si>
    <t>ID02030</t>
  </si>
  <si>
    <t>Pay Real Estate Taxes to Olmsted County by 10/16</t>
  </si>
  <si>
    <t>ID01642</t>
  </si>
  <si>
    <t>Replace exhaust "Pipe A" aks head pipe due to extremely rusted outlet flange and spring bolt. New gaskets and mounting hardware</t>
  </si>
  <si>
    <t>ID00882</t>
  </si>
  <si>
    <t>Tires, rotate (Drvr Frt-&gt;Drvr Rr…), 80 ft lbs, Inspect brakes, tire press 33 psi.  (60 min)</t>
  </si>
  <si>
    <t>Tires, rotate (Drvr Frt-&gt;Drvr Rr…),  80 ft lbs, Inspect brakes (60 min)</t>
  </si>
  <si>
    <t>New tites</t>
  </si>
  <si>
    <t>Fertilize lawn. 26-0-3. Cover 5000 sqft.</t>
  </si>
  <si>
    <t>Oil change 4 qts 5w-20, Motorcraft FL910S, drain bolt, 21 lb-ft</t>
  </si>
  <si>
    <t>Tires, rotate (Drvr Frt-&gt;Drvr Rr), 80 ft lbs, Insp brakes, TP 33 psi.</t>
  </si>
  <si>
    <t>Replaced recalled driver &amp; passenger airbags. Appmnt at Rochester Ford 4/23 0800. Recall # 16S03 (Driver air bag) and 15S22 (Pass side airbag)</t>
  </si>
  <si>
    <t>Replaced recalled driver &amp; passenger airbags. Appmnt at Rochester Ford 2/5/18 0800. Recall # 18S02 (covers both Driver and Pass side airbags)</t>
  </si>
  <si>
    <t>Sold the Ranger to Pete and Anne Joria</t>
  </si>
  <si>
    <t>Clean out AC condenser and enclosure (outside unit)</t>
  </si>
  <si>
    <t>Test AC system</t>
  </si>
  <si>
    <t>ID00592</t>
  </si>
  <si>
    <t>Check underbody for rust. Paint as needed.</t>
  </si>
  <si>
    <t>Microwave grease filters, check, clean if needed</t>
  </si>
  <si>
    <t>Electrical outlet, smoke detectors inspection</t>
  </si>
  <si>
    <t>Review all documents in WillMaker Plus</t>
  </si>
  <si>
    <t>Virginia State Inspection</t>
  </si>
  <si>
    <t>Description</t>
  </si>
  <si>
    <t>Priority</t>
  </si>
  <si>
    <t>Date Added</t>
  </si>
  <si>
    <t>ID00001</t>
  </si>
  <si>
    <t>ID00002</t>
  </si>
  <si>
    <t>Install HDTV antenna</t>
  </si>
  <si>
    <t>ID00011</t>
  </si>
  <si>
    <t>ID00013</t>
  </si>
  <si>
    <t>ID00014</t>
  </si>
  <si>
    <t>Install Intermatic timer</t>
  </si>
  <si>
    <t>ID00003</t>
  </si>
  <si>
    <t>ID00005</t>
  </si>
  <si>
    <t>Insulate hotwater lines</t>
  </si>
  <si>
    <t>ID00009</t>
  </si>
  <si>
    <t>ID00012</t>
  </si>
  <si>
    <t>ID00004</t>
  </si>
  <si>
    <t>ID00006</t>
  </si>
  <si>
    <t>ID00008</t>
  </si>
  <si>
    <t>ID00015</t>
  </si>
  <si>
    <t>ID00016</t>
  </si>
  <si>
    <t>ID00017</t>
  </si>
  <si>
    <t>ID00018</t>
  </si>
  <si>
    <t>ID00019</t>
  </si>
  <si>
    <t>ID00021</t>
  </si>
  <si>
    <t>ID00022</t>
  </si>
  <si>
    <t>Number bulbs</t>
  </si>
  <si>
    <t>Bulb technology</t>
  </si>
  <si>
    <t>Wattage</t>
  </si>
  <si>
    <t>Bulb Shape</t>
  </si>
  <si>
    <t>Dimmer?</t>
  </si>
  <si>
    <t>Living Room</t>
  </si>
  <si>
    <t>Recessed</t>
  </si>
  <si>
    <t>Incandescent</t>
  </si>
  <si>
    <t>Flood</t>
  </si>
  <si>
    <t>Yes</t>
  </si>
  <si>
    <t>Master bath</t>
  </si>
  <si>
    <t>Vanity lights</t>
  </si>
  <si>
    <t>Standard</t>
  </si>
  <si>
    <t>Guest bath</t>
  </si>
  <si>
    <t>Kitchen</t>
  </si>
  <si>
    <t>Fan</t>
  </si>
  <si>
    <t>small teardrop, small base</t>
  </si>
  <si>
    <t>Dining Room</t>
  </si>
  <si>
    <t>Chandolier</t>
  </si>
  <si>
    <t>Mudroom Hallway</t>
  </si>
  <si>
    <t>Ceiling light</t>
  </si>
  <si>
    <t>No</t>
  </si>
  <si>
    <t>Guest bath hallway</t>
  </si>
  <si>
    <t>BR #2</t>
  </si>
  <si>
    <t>Master</t>
  </si>
  <si>
    <t>Basement</t>
  </si>
  <si>
    <t>BR #3</t>
  </si>
  <si>
    <t>Stair lighting</t>
  </si>
  <si>
    <t>?</t>
  </si>
  <si>
    <t>Exhaust Fan</t>
  </si>
  <si>
    <t>Garage</t>
  </si>
  <si>
    <t>Door opener</t>
  </si>
  <si>
    <t>CFL</t>
  </si>
  <si>
    <t>Spiral</t>
  </si>
  <si>
    <t>Mudroom</t>
  </si>
  <si>
    <t>Fluorescent</t>
  </si>
  <si>
    <t>Tube</t>
  </si>
  <si>
    <t>Master closet</t>
  </si>
  <si>
    <t>Circular</t>
  </si>
  <si>
    <t>BR #2 closet</t>
  </si>
  <si>
    <t>BR #3 closet</t>
  </si>
  <si>
    <t>Built in LED</t>
  </si>
  <si>
    <t>LED</t>
  </si>
  <si>
    <t>Multi LED</t>
  </si>
  <si>
    <t>Status</t>
  </si>
  <si>
    <t>Complete</t>
  </si>
  <si>
    <t>Fabricate and install screens in basement windows.</t>
  </si>
  <si>
    <t>Squeaky door to basement</t>
  </si>
  <si>
    <t>ID00023</t>
  </si>
  <si>
    <t>ID00024</t>
  </si>
  <si>
    <t>ID00025</t>
  </si>
  <si>
    <t>ID00026</t>
  </si>
  <si>
    <t>ID00027</t>
  </si>
  <si>
    <t>ID00028</t>
  </si>
  <si>
    <t>ID00029</t>
  </si>
  <si>
    <t>ID00031</t>
  </si>
  <si>
    <t>Clean spider detritus from around garage doors</t>
  </si>
  <si>
    <t>Sticky door to garage</t>
  </si>
  <si>
    <t>Clean out weeds/herbs from east side of house.</t>
  </si>
  <si>
    <t>Pull mulch away from siding on east side of house</t>
  </si>
  <si>
    <t>Install Marathon water heater.  Amazon $1097, model # MR50245.</t>
  </si>
  <si>
    <t>Clean cobwebs and dirt from basement ceiling.</t>
  </si>
  <si>
    <t>Replace burned out fluorescent bulb in garage F32T8/TL741 F2 47" long</t>
  </si>
  <si>
    <t>Replace coaxial cable F-type fitting in the jack used for TV antenna</t>
  </si>
  <si>
    <t>Not started</t>
  </si>
  <si>
    <t>used only one LED bulb</t>
  </si>
  <si>
    <t>replaced with 2 LED</t>
  </si>
  <si>
    <t>Install a garage door opener external keypad. Ordered from Amazon 10/1/2018. Order Number: 112-9678431-5147430</t>
  </si>
  <si>
    <t>Notes</t>
  </si>
  <si>
    <t>Install an outdoor thermometer</t>
  </si>
  <si>
    <t>Fabricate and install window security blocks w/velcro</t>
  </si>
  <si>
    <t>Fix siding channel on lower right of garage, at driveway level.</t>
  </si>
  <si>
    <t>Put moving boxes for sale on Craigslist. Small=27, Medium=37, Large=24</t>
  </si>
  <si>
    <t>Adjust kitchen faucet so that cold water setting does not have handle hitting spigot. Order special tool Moen part #118305 from Amazon for $10.30. I have two PDF's on desktop showing how to install faucet and disconnect quick connect fittings.</t>
  </si>
  <si>
    <t>ID00032</t>
  </si>
  <si>
    <t>ID00033</t>
  </si>
  <si>
    <t>ID00034</t>
  </si>
  <si>
    <t>ID00035</t>
  </si>
  <si>
    <t>ID00036</t>
  </si>
  <si>
    <t>ID00037</t>
  </si>
  <si>
    <t>ID00038</t>
  </si>
  <si>
    <t>ID00039</t>
  </si>
  <si>
    <t>Lights over sink</t>
  </si>
  <si>
    <t>Clear lemon balm and other herb. Do ID00026 first and use mulch and weed block.</t>
  </si>
  <si>
    <t>Install additional basement electrical receptacles</t>
  </si>
  <si>
    <t>Remove red bushes, but save mulch. https://www.familyhandyman.com/landscaping/how-to-remove-shrubs-and-shrub-roots/ OR https://www.instructables.com/id/Remove-Bushes-and-Stumps-the-Easy-Way-With-a-Farm-/</t>
  </si>
  <si>
    <t>Remove forsythia bushes. https://www.familyhandyman.com/landscaping/how-to-remove-shrubs-and-shrub-roots/ OR https://www.instructables.com/id/Remove-Bushes-and-Stumps-the-Easy-Way-With-a-Farm-/</t>
  </si>
  <si>
    <t>Permanently mount mud sink</t>
  </si>
  <si>
    <t>Dishwasher: Clean out bottom filters. Run a load of dishes.</t>
  </si>
  <si>
    <t>Repair refrigerator light switch</t>
  </si>
  <si>
    <t>Replaced with 4 dimmable LED's</t>
  </si>
  <si>
    <t>Replace back deck top-rail. Lots of splinters.</t>
  </si>
  <si>
    <t>Master shower nozzle. Tighten joint with shut-off valve, it's leaking.</t>
  </si>
  <si>
    <t>Sticky door to laundry room.</t>
  </si>
  <si>
    <t>Remove the ceiling fan wireless remotes. Remove receivers and hardwire the light and motor to wall switches.</t>
  </si>
  <si>
    <t>ID00041</t>
  </si>
  <si>
    <t>ID00042</t>
  </si>
  <si>
    <t>ID00043</t>
  </si>
  <si>
    <t>ID00044</t>
  </si>
  <si>
    <t>ID00045</t>
  </si>
  <si>
    <t>ID00046</t>
  </si>
  <si>
    <t>ID00047</t>
  </si>
  <si>
    <t>ID00048</t>
  </si>
  <si>
    <t>ID00049</t>
  </si>
  <si>
    <t>ID00050</t>
  </si>
  <si>
    <t>ID00051</t>
  </si>
  <si>
    <t>ID00052</t>
  </si>
  <si>
    <t>ID00053</t>
  </si>
  <si>
    <t>ID00054</t>
  </si>
  <si>
    <t>Reinforce surge tank strap by adding a metal back-up strap</t>
  </si>
  <si>
    <t>Need 4 more LED</t>
  </si>
  <si>
    <t>Repair refrigerator crisper hinge.</t>
  </si>
  <si>
    <t>Replace Master Bath blower fan (model QTR110L) assembly with "Broan Blower Assembly # 97020048". The website called pricefalls market place had the best deal.</t>
  </si>
  <si>
    <t>Do a 90-270 day radon test on first floor (Accustar). Ordered kit 10/1/2018. Order Number: 112-9678431-5147430. Started test on 10/4/2018. Test will conclude 7/1/2019 (270 days)</t>
  </si>
  <si>
    <t>ID01180</t>
  </si>
  <si>
    <t>Inspect foundation for termites</t>
  </si>
  <si>
    <t>replaced with 5 LED</t>
  </si>
  <si>
    <t>ID01722</t>
  </si>
  <si>
    <t>ID01485</t>
  </si>
  <si>
    <t>Water heater: Drain sediment by flushing a couple gallons out of bottom drain.</t>
  </si>
  <si>
    <t>Water heater: flush and clean elements. Check anode rod. Have a spare element, gasket and anode on hand. This website has what I need: https://www.supplyhouse.com . This Word doc has a complete parts list: C:\C_BackUp\Rheem water heater parts.docx. The part # for the gasket = SP6708, element (240v/5500 watt) = SP10552PH, anode = AP11526T-2. Procedure document: C:\C_BackUp\HW Heater Maint Procedure.docx</t>
  </si>
  <si>
    <t>Dispose of forsythia and pricker bush brush pile</t>
  </si>
  <si>
    <t>Replace broken  lighting cover in garage (10 1/2" x 47 11/16"). $30.02 from Amazon https://www.amazon.com/Lithonia-Lighting-DSBDDROP-10-4-Inch-Diffuser/dp/B0026SZQR6/ref=asc_df_B0026SZQR6/?tag=hyprod-20&amp;linkCode=df0&amp;hvadid=196263297506&amp;hvpos=1o2&amp;hvnetw=g&amp;hvrand=12122875960336118540&amp;hvpone=&amp;hvptwo=&amp;hvqmt=&amp;hvdev=c&amp;hvdvcmdl=&amp;hvlocint=&amp;hvlocphy=9008842&amp;hvtargid=pla-315591993553&amp;psc=1</t>
  </si>
  <si>
    <t>Plant new shubbery: In back: Rhododendron, ornamental grasses. Front: Day lillies (Stella D'oro), ornamental grass. Side: maybe leave just grass, or hastas. Cancelled, chose to leave the backyard clear of shrubbery.</t>
  </si>
  <si>
    <t>ID01211</t>
  </si>
  <si>
    <t>Dishwasher (Bottom): Clean out filter. Run a load of dishes.</t>
  </si>
  <si>
    <t>Insulate basement walls with rigid insulation panels</t>
  </si>
  <si>
    <t>ID01991</t>
  </si>
  <si>
    <t>Pay Property Taxes to Wythe County. Due on 12/5 of year</t>
  </si>
  <si>
    <t>ID01992</t>
  </si>
  <si>
    <t>ID01993</t>
  </si>
  <si>
    <t>Stake out a new garden. Turn over in Spring. https://gilmour.com/tilling-garden-soil</t>
  </si>
  <si>
    <t>ID01636</t>
  </si>
  <si>
    <t>ID01242</t>
  </si>
  <si>
    <t>Inspect Attic</t>
  </si>
  <si>
    <t>Be sure we have Wythe County property tax bill by now. It was mailed on 10/1 of the year. If not received by 10/31, call 276-223-6070.</t>
  </si>
  <si>
    <t>Be sure we have Town of Wytheville property tax and personal property tax bills by now.  It was mailed on 10/1 of the year. If not received by 10/31, call 276-223-3333</t>
  </si>
  <si>
    <t>Pay Property and Personal Property Taxes to Town of Wytheville. Due on 12/5 of year.</t>
  </si>
  <si>
    <t>Mower: replace spark plug. Walmart auto aisle, Champion J19LM</t>
  </si>
  <si>
    <t>Seal cracks in basement/garage floors. Use clear caulking. Put cover over basement shower rough-in.</t>
  </si>
  <si>
    <t>Replaced with 3 dimmable LED's</t>
  </si>
  <si>
    <t>ID01165</t>
  </si>
  <si>
    <t>Record mileage and check fluids</t>
  </si>
  <si>
    <t>Battery,replace. NAPA part # 65151R $102.99 + $18 core. Warranty 65 month. Receipt kept in Fit glove compartment</t>
  </si>
  <si>
    <t>ID01151</t>
  </si>
  <si>
    <t>OneTime</t>
  </si>
  <si>
    <t>Replace HVAC Compressor/Fan Capacitor part # 97F9849, just google "Amazon 653476408063".</t>
  </si>
  <si>
    <t>Mudroom, install hand towel holder</t>
  </si>
  <si>
    <t>Petsitter.com renewal comes up soon (1/9/19 billing date). Renews automatically, paid every 90 days with Secondary VISA card. If we no longer want the service: Login to Petsitter.com, click "My Profile" in upper right, select "Settings", scroll down then click the "Edit subscription" button, scroll down then click the "Cancel subscription" button.</t>
  </si>
  <si>
    <t>Range hood grease filters and blower, check, clean if needed</t>
  </si>
  <si>
    <t>Fill large driveway cracks</t>
  </si>
  <si>
    <t>ID00055</t>
  </si>
  <si>
    <t>ID00056</t>
  </si>
  <si>
    <t>ID00057</t>
  </si>
  <si>
    <t>ID00058</t>
  </si>
  <si>
    <t>ID00059</t>
  </si>
  <si>
    <t>ID01142</t>
  </si>
  <si>
    <t>Flip and rotate Cal King mattress sheet</t>
  </si>
  <si>
    <t>Wiper blades, replacement refills from Honda dealer(76622-TK6-A01 drvr, &amp; 76632-S2K-004 pass, 76632-SMA-004 rear). New refills stored on top of right set of shelves (by car cover).</t>
  </si>
  <si>
    <t>ID01144</t>
  </si>
  <si>
    <t>Order bulk mulch. Mulch around front gardens and behind holly bushes. Suggested sources:
1. http://www.colemanslandscaping.com/virginiacontractorlandscaping.php
2. Hi-Tech landscaping
3. Litton landscaping, http://littonlandscapes.com/index.html</t>
  </si>
  <si>
    <t>Heat pump, outside unit, top louver housing - broken slat. The slat is located in third column (from the left), fourth row from bottom. The slat broke on it's right side where it joins the vertical. Repair using JB weld to build up a mass that will support the slat, by packing weld material into the corners.</t>
  </si>
  <si>
    <t>Replace HVAC Air Filter, Aprilaire model 213. ~ $39.99. Take pictures of old and new. Label and save old pictures in C:\C_BackUp\HVAC filter photos.</t>
  </si>
  <si>
    <t>Replace Thermal expansion tank with new AO Smith 5 gal, model LET-5</t>
  </si>
  <si>
    <t>Thermal expansion tank air pressure check. Use pressure test gauge to get water pressure on faucet located on water heater inlet. Remove pressure from plumbing system. Measure thermal expansion tank air pressure. Adjust that air pressure so that it equals water pressure. Water pressure was 77 psig.</t>
  </si>
  <si>
    <t>State</t>
  </si>
  <si>
    <t>MN</t>
  </si>
  <si>
    <t>VA</t>
  </si>
  <si>
    <t>LWN01</t>
  </si>
  <si>
    <t>Lawn before garden</t>
  </si>
  <si>
    <t>not tested</t>
  </si>
  <si>
    <t>Phosphorous (P) lb/A)</t>
  </si>
  <si>
    <t>Potassium (K) (lb/A)</t>
  </si>
  <si>
    <t>Calcium (Ca) (lb/A)</t>
  </si>
  <si>
    <t>Magnesium (Mg) (lb/A)</t>
  </si>
  <si>
    <t>Zinc (Zn) (ppm)</t>
  </si>
  <si>
    <t>Manganese (Mn) (ppm)</t>
  </si>
  <si>
    <t>Copper (Cu) (ppm)</t>
  </si>
  <si>
    <t>Iron (Fe) (ppm)</t>
  </si>
  <si>
    <t>Boron (B) (ppm)</t>
  </si>
  <si>
    <t>-</t>
  </si>
  <si>
    <t>Organic Matter (%)</t>
  </si>
  <si>
    <t>Buffer Index</t>
  </si>
  <si>
    <t>Est - CEC (meq/100g)</t>
  </si>
  <si>
    <t>Acidity (%)</t>
  </si>
  <si>
    <t>Base Sat. (%)</t>
  </si>
  <si>
    <t>Ca Sat. (%)</t>
  </si>
  <si>
    <t>Mg Sat. (%)</t>
  </si>
  <si>
    <t>K Sat. (%)</t>
  </si>
  <si>
    <t>9 cups 5-10-5 per 100 sqft, no lime. Organic matter &gt;2.5% is OK</t>
  </si>
  <si>
    <t>GAR01</t>
  </si>
  <si>
    <t>See Notes 1, 17</t>
  </si>
  <si>
    <t>See Notes 1, 19</t>
  </si>
  <si>
    <t>2-1-1 ratio, no lime</t>
  </si>
  <si>
    <t>Oil change 4 qts 4 oz 5w-20, Filter L14610 (purolator). Rural King has good oil prices, $13.99 for 5qt. Reset oil life indicator according to owners manual.</t>
  </si>
  <si>
    <t>Small condensation leak from the metal duct leading from the range hood to outdoord. Applied fresh duct tape. Also put a strap on duct so that it cannot be pushed up when reinstalling the range hood blower assembly.</t>
  </si>
  <si>
    <t>Check status of Takata airbag class action lawsuit. Go to this website: https://www.autoairbagsettlement.com/en.We might get up to $500 in residual distributions. Ranger confirmation RBG1FROQ, Honda Fit confirmation = DETHJYVD. I resubmitted again on 2/11/19 and got new confirmation numbers, Ranger = V6FIA27S, Honda = CDVATKBQ.</t>
  </si>
  <si>
    <t>Order a replacement breadmaker pan for 2lb Oster machine. On 2/7/19 the pan was back-ordered and due to come in on 4/15/19. Check following link to see if it is in stock: http://www.goodmans.net/i/9045/breadmaker-bread-pan-replaces-102529-000-000-fits-sunbeam-oster.htm
If new pan is still not available after 4/15, consider purchasing a new machine, Cuisinart CBK-110 from Walmart.com or a Sunbeam Programmable Bread Maker, 2 Pound, White (005891-000-000).</t>
  </si>
  <si>
    <t>ID01162</t>
  </si>
  <si>
    <t>ID01112</t>
  </si>
  <si>
    <t>ID01108</t>
  </si>
  <si>
    <t>ID01106</t>
  </si>
  <si>
    <t>Replaced with two floodlight style LED's</t>
  </si>
  <si>
    <t>Replaced with LED bulb</t>
  </si>
  <si>
    <t>Light rarely used</t>
  </si>
  <si>
    <t>Honda Fit: Repair drivers side front door inner-panel arm rest.</t>
  </si>
  <si>
    <t>Paint unfinished foundation reddish brown color.</t>
  </si>
  <si>
    <t>Lawn</t>
  </si>
  <si>
    <t>Canceled</t>
  </si>
  <si>
    <t>Item</t>
  </si>
  <si>
    <t>Adv days</t>
  </si>
  <si>
    <t>Interval Time</t>
  </si>
  <si>
    <t>Office</t>
  </si>
  <si>
    <t>Due: Time or Miles?</t>
  </si>
  <si>
    <t>Overseed lawn. From Rural King get brand "Houndog 8", 50lb, SKU 67030180, $67.99. Apply 4 lbs/1000 sqft, spreader setting "5". Our 10,000 sq ft lawn needs 40 lb of seed. Makes about four passes over entire yard. For bare areas put spreader setting on 7. Put a layer of straw (from Rural King) over seeds.</t>
  </si>
  <si>
    <t>Honda Fit: Front suspension, repaint rusted spots.</t>
  </si>
  <si>
    <t>Main electric panel. Confirm that white neutral and bare ground wires are not double-tapped under the same grounding block lug. If not, rectify. It's OK if ground wires are double-tapped with up to three ground wires. Turn off power at main before removing panel face.</t>
  </si>
  <si>
    <t>ID00695</t>
  </si>
  <si>
    <t>Spark plugs, loosen and re-tighten to prevent seizure (60 min)</t>
  </si>
  <si>
    <t>Paint garage walls. Off-white flat latex and white semi-gloss trim.</t>
  </si>
  <si>
    <t>Door to deck. Investigate and resolve sticky bottom.</t>
  </si>
  <si>
    <t>ID00061</t>
  </si>
  <si>
    <t>ID00062</t>
  </si>
  <si>
    <t>ID00063</t>
  </si>
  <si>
    <t>ID00064</t>
  </si>
  <si>
    <t>Replace the electrical inlet box gasket. This box is located outside - the rubber weather gasket is torn.</t>
  </si>
  <si>
    <t>Garage-to-outside door: When temp is above 70 deg, replace  rotted wood on sides of doorframe.</t>
  </si>
  <si>
    <t>Ground wire: remove excess slack between grounding rods. Turn off main power.</t>
  </si>
  <si>
    <t>Order</t>
  </si>
  <si>
    <t>In garage and walkout basement drains replace drain covers with simple screens. I simply cut off the cylinder that was attached to bottom of cover.</t>
  </si>
  <si>
    <t>Driveway: patch rough spots, seal entire surface. But first google whether sealing is a good idea. ~ $20 to fill cracks.</t>
  </si>
  <si>
    <t>Replace banged up downspouts and broken drain-spout-to-PVC pipe adapters. ~ $10, need 2 adapters ($3.25 ea) at Lowes Aisle 14, bay 23.</t>
  </si>
  <si>
    <t>Caulk around basement door upper brick molding. Use clear latex. $7</t>
  </si>
  <si>
    <t>ID00582</t>
  </si>
  <si>
    <t>Check R134a refrigerant level. See procedure in the link.</t>
  </si>
  <si>
    <t>Check R134a refrigerant level. See procedure in the link. I added an estimated 8 ounces of refigerant. There is no leak, just topping off from after the leak I fixed in 2016, when I JB-welded the suction hose metal fitting.</t>
  </si>
  <si>
    <t xml:space="preserve">Repainted sub-bumper assembly with primer and flat black Rustoleum. Reattached plastic bumper fascia with 5 new Honda OEM clips. </t>
  </si>
  <si>
    <t>Hinges,locks,latches lube w/silicone spray</t>
  </si>
  <si>
    <t>Under rear deck, push dirt so it slopes away from house</t>
  </si>
  <si>
    <t>Brake fluid,replace. Need 1 qt of DOT3 brake fluid.</t>
  </si>
  <si>
    <t>Garage side door doorframe: scrape and repaint with white semi-gloss.</t>
  </si>
  <si>
    <t>Coolant replacement</t>
  </si>
  <si>
    <t>Brake fluid replacement</t>
  </si>
  <si>
    <t>ID01981</t>
  </si>
  <si>
    <t>ID01982</t>
  </si>
  <si>
    <t>ID01983</t>
  </si>
  <si>
    <t>ID01984</t>
  </si>
  <si>
    <t>New inner shifter boot, tranny dust cover (metal plate)</t>
  </si>
  <si>
    <t>Carpets, Wash used Bissell machine from Lowes, $29.97/24 hrs. 32 oz soap $23, uses 4oz/tank, used 16 oz total. Set water htr to continuous.</t>
  </si>
  <si>
    <t>Radon test complete. Started 10/4/2018 for 270 days = 7/1/2019. Send detector to Accustar labs. Envelope is in Tickler file folder. Sent on 7/1/2019.</t>
  </si>
  <si>
    <t>ID01152</t>
  </si>
  <si>
    <t>ID00275</t>
  </si>
  <si>
    <t>ID00285</t>
  </si>
  <si>
    <t>ID00295</t>
  </si>
  <si>
    <t>ID00305</t>
  </si>
  <si>
    <t>ID03000</t>
  </si>
  <si>
    <t>ID03010</t>
  </si>
  <si>
    <t>ID03030</t>
  </si>
  <si>
    <t>ID03040</t>
  </si>
  <si>
    <t>ID03060</t>
  </si>
  <si>
    <t>ID03070</t>
  </si>
  <si>
    <t>ID03100</t>
  </si>
  <si>
    <t>ID03110</t>
  </si>
  <si>
    <t>ID03130</t>
  </si>
  <si>
    <t>ID03140</t>
  </si>
  <si>
    <t>ID03150</t>
  </si>
  <si>
    <t>ID03160</t>
  </si>
  <si>
    <t>ID03180</t>
  </si>
  <si>
    <t>ID03190</t>
  </si>
  <si>
    <t>ID03230</t>
  </si>
  <si>
    <t>ID03240</t>
  </si>
  <si>
    <t>ID03250</t>
  </si>
  <si>
    <t>ID03260</t>
  </si>
  <si>
    <t>ID03280</t>
  </si>
  <si>
    <t>ID03290</t>
  </si>
  <si>
    <t>Spare Tire - Check condition and 30 psi (10 min)</t>
  </si>
  <si>
    <t>Tires, rotate (Drvr Frt-&gt;Drvr Rr), 100 ft lbs, Insp brakes, TP 30 psi.</t>
  </si>
  <si>
    <t>Upper and lower ball joints, grease.</t>
  </si>
  <si>
    <t>ID03300</t>
  </si>
  <si>
    <t>ID03320</t>
  </si>
  <si>
    <t>ID03340</t>
  </si>
  <si>
    <t>Recovered AC refrigerant at Wytheville Auto &amp; Truck Repair LLC</t>
  </si>
  <si>
    <t xml:space="preserve">Purchased Ranger on 7/13/2019 for $3400. Picked up Ranger on 7/16/2019 </t>
  </si>
  <si>
    <t>Vacuum leak in heater box. Repaired vacuum leak at hose, replaced heater control valve and diaphragm leak. Work performed by Nelson Ford in Martinsville, VA.</t>
  </si>
  <si>
    <t>Repair the cruise control buttons on steering wheel. Work performed by Nelson Ford in Martinsville, VA.</t>
  </si>
  <si>
    <t>Upper and lower ball joints replaced. New front shock absorbers. Work performed by Jackson's Garage in Ridgeway, VA.</t>
  </si>
  <si>
    <t>not recorded</t>
  </si>
  <si>
    <t>Flushed engine block, radiator, heater core</t>
  </si>
  <si>
    <t>Cleaned up oil-change residue from oil pan and transmission</t>
  </si>
  <si>
    <t>Re-attached rubber strip to top of radiator using metal hardware</t>
  </si>
  <si>
    <t>Painted battery tray flat black</t>
  </si>
  <si>
    <t>Put covers over each brake bleeder</t>
  </si>
  <si>
    <t>Replaced valve cover gasket</t>
  </si>
  <si>
    <t>Cleaned out throttle body and IACV</t>
  </si>
  <si>
    <t>New spark plugs and plug wires</t>
  </si>
  <si>
    <t>New PCV</t>
  </si>
  <si>
    <t>New thermostat</t>
  </si>
  <si>
    <t>ID03360</t>
  </si>
  <si>
    <t xml:space="preserve">Coolant replacement, Durex (Rural King) 10.5 qts. </t>
  </si>
  <si>
    <t xml:space="preserve">Oil change 5.0 qts 5w-30, Filter L20195 (purolator) or MOTORCRAFT FL400S. Rural King has good oil prices. </t>
  </si>
  <si>
    <t>Fix right latch of tailgate</t>
  </si>
  <si>
    <t>Auto</t>
  </si>
  <si>
    <t>Trans fluid, replace, Ford 4R44E, 4 speed. (08/14/2019 refill took 4.2 qts). Need 5 qts Mercon V, a filter and sump pan gasket (WIX 58840)</t>
  </si>
  <si>
    <t>Fit: Winston-Salem</t>
  </si>
  <si>
    <t>Fit: Charlottesville, hauling Dot and Ed around</t>
  </si>
  <si>
    <t>Fit: Two trips to Martinsville</t>
  </si>
  <si>
    <t>Replaced 2 thermostat housing to head bolts. Torqued them to 114 in-lbs which is appropriate for M6-1.0 x 30 mm.. The original bolts had been improperly torqued to 15-22 ft-lbs according to Ford Service Manual. This is way too tight. The only reason for the 15-22 setting was that some Rangers use M8 bolts.</t>
  </si>
  <si>
    <t>Serpentine belt,inspect</t>
  </si>
  <si>
    <t>Underbody, inspect steering/susp, exhaust, fuel lines, frame. Check for any rust, paint as needed.Check power steering fluid level (MERCON V)</t>
  </si>
  <si>
    <t>Order refrigerator replacement water filter: https://www.discountfilters.com/refrigerator-water-filters/clearchoice-clch101-3-pack/p180376/</t>
  </si>
  <si>
    <t>Dryer: Clean out dryer vent tube with snake.</t>
  </si>
  <si>
    <t>ID01641</t>
  </si>
  <si>
    <t>Replaced 6oz of motor oil with 6oz of ATP AT-205 Re-Sealer. After 1 hour of driving the RMS leak has stopped.</t>
  </si>
  <si>
    <t>Had radon mitigation system installed by Radford Radon Mitigation (Scott Turner LLC). The fan installed is an "AMG Maverick made by Festa" The initial manometer suction was 0.8"</t>
  </si>
  <si>
    <t>Virginia State Inspection for Fit (Hi -Tech Automotive, 140 Hillcrest Rd, Wytheville, VA 24382 276-228-5170). Go mid-month (15-18th) at 0750 to be the first in line.</t>
  </si>
  <si>
    <t>Virginia State Inspection for Ranger (Hi -Tech Automotive, 140 Hillcrest Rd, Wytheville, VA 24382 276-228-5170). Go mid-month (15-18th) at 0750 to be the first in line.</t>
  </si>
  <si>
    <t>Inspect radon mitigation system. Manometer should read about 0.8"</t>
  </si>
  <si>
    <t>After sealing about half of basement cinder block until no smoke was drawn into the cinder blocks by the running radon fan, the radon test results date 9/19/2019 yielded a passing level of 2.4 pCi/L. Our house is now compliant with the 4 pCi/L limit.</t>
  </si>
  <si>
    <t>The post radon mitigation test indicates around 6 pCi/L, which is greater than the 4 pCi/L limit. Scott Turner returned and installed a more powerful fan "AMG Eagle Extreme made by Festa". The manometer suction was 2.0". If I need a new fan google "Festa Radon Technologies Catalog". A radon test was done with the new fan (and the existing air leaks into the cinder block cavities) and yielded a 2.2 pCi/L. This new fan consumes more watts and is very noisy. I want to cover the cinder block tops to stop the short circuit and re-run the radon test with the original efficient/quiet Maverick fan.</t>
  </si>
  <si>
    <t>Water heater: flush and clean elements. Check anode rod. Have a spare element, gasket and anode on hand. This website has what I need: https://www.supplyhouse.com . This Word doc has a complete parts list: C:\C_BackUp\Project or Procedure Docs\Rheem water heater parts.docx. The part # for the gasket = SP6708, element (240v/5500 watt) = SP10552PH, anode = AP11526T-2. Procedure document: C:\C_BackUp\Project or Procedure Docs\HW Heater Maint Procedure.docx</t>
  </si>
  <si>
    <t>Thermal expansion tank air pressure check. Use pressure test gauge to get water pressure on spigot located on water heater inlet. Next, remove pressure from plumbing system. Measure thermal expansion tank air pressure. Adjust air pressure so that it equals water pressure reading. Last water pressure reading was 79 psig.</t>
  </si>
  <si>
    <t>Fit: Pick up and drop off Mom at ROA airport</t>
  </si>
  <si>
    <t>Fit: Visit Donny</t>
  </si>
  <si>
    <t>Fit: Bodo's</t>
  </si>
  <si>
    <t>Fit: Christiansburg</t>
  </si>
  <si>
    <t xml:space="preserve">Oil change 4.5 qts 5w-30, Filter L20195 (purolator) or MOTORCRAFT FL400S. Oil = Walmart SuperTech High Mileage Synthetic. </t>
  </si>
  <si>
    <t>Fit</t>
  </si>
  <si>
    <t>Inspect Attic. Wear filter mask.</t>
  </si>
  <si>
    <t>Ensure our POA's are in force. Contact: 1) Fidelity IRA's (Deb done, Don done), 2) USAA (Don done, Deb done), 3) Fidelity 403B (done). Contact numbers are in my Word doc.</t>
  </si>
  <si>
    <t xml:space="preserve">Oil change 4.5 qts 5w-30, Filter L20195 (purolator) or MOTORCRAFT FL400S. Oil = Walmart SuperTech High Mileage Non-Synthetic. </t>
  </si>
  <si>
    <t>Thermal expansion tank air pressure check. Use pressure test gauge to get water pressure on spigot located on water heater inlet. Next, remove pressure from plumbing system. Measure thermal expansion tank air pressure. Adjust air pressure so that it equals water pressure reading. Last water pressure reading was 82 psig.</t>
  </si>
  <si>
    <t>Parking brake sufficient brake holding power with appropriate pedal travel.</t>
  </si>
  <si>
    <t>Oil change 4 qts 4 oz 5w-20 synthetic $13.99 5 qt from Rural King. Purolator L14610 $5.99 from Tractor Supply. Reset oil life indicator according to owners manual.</t>
  </si>
  <si>
    <t>Link</t>
  </si>
  <si>
    <t>Water heater: blowdown sediment. [Home]</t>
  </si>
  <si>
    <t>Fit: Radford</t>
  </si>
  <si>
    <t>Inspect HVAC Air Filter every 60 days. Use upright vacuum hose to gently clean off dust.</t>
  </si>
  <si>
    <t>ID01141</t>
  </si>
  <si>
    <t>Fuel injector cleaner (Techron)</t>
  </si>
  <si>
    <t>Dishwasher (Top): Clean filter with vinegar. Run a load of dishes.</t>
  </si>
  <si>
    <t>Differential pinion seal replaced by Nelson Ford in Martinsville, VA</t>
  </si>
  <si>
    <t>Whole passenger side of truck repainted due to many branch scratches received in high winds in Florida. Work performed by Arrington's Body Shop Winter Haven, FL.</t>
  </si>
  <si>
    <t>Truck was pulling to the right. Alignment performed. A defective tire was discovered, the tire had a slipped belt. Tire replaced free of charge. Work done by Pro Automotive in Martinsville, VA</t>
  </si>
  <si>
    <t>Timing belt, tensioner and water pump, replaced. From Rock Auto order "DAYCO WP276K1AS" for a complete kit. Link goes to some custom instructions I made the first time I changed timing belt etc.</t>
  </si>
  <si>
    <t>Flush power steering system, based on mileage and time -or- if the fluid is brown (no red).</t>
  </si>
  <si>
    <t>Differential lubricant, replaced. Takes exactly 2 qts of Motorcraft XY80W90QL gear oil. Uses a special RTV gasket material: Motorcraft TA-32. Order both from Rock Auto.</t>
  </si>
  <si>
    <t>Replace radiator cap. The old one was leaking around the rubber gasket..</t>
  </si>
  <si>
    <t>Mutual Fund NAV's from Fidelity watchlist, add them to Financial.xlsx/NAV and to GUS_Ticker_Share_Prices.csv</t>
  </si>
  <si>
    <t>ID01241</t>
  </si>
  <si>
    <t>ID01190</t>
  </si>
  <si>
    <t>1 of 2 bulbs are LED</t>
  </si>
  <si>
    <t>Wait until fluor burn out, replace with LED</t>
  </si>
  <si>
    <t>Lights rarely used</t>
  </si>
  <si>
    <t>Thermal expansion tank air pressure check. Use pressure test gauge to get water pressure on spigot located on water heater inlet. Secure power to HW htr.  Next, remove pressure from plumbing system. Measure thermal expansion tank air pressure. Adjust air pressure so that it equals water pressure reading. Last water pressure reading was 82 psig.</t>
  </si>
  <si>
    <t>New outer tie rod ends (Moog). Alignment and reset steering wheel to on-center</t>
  </si>
  <si>
    <t xml:space="preserve">HVAC Outside Unit. Secure power (bkrs and outside fuse). Remove top access and gently spray down heat exchange surfaces. </t>
  </si>
  <si>
    <t>ID01822</t>
  </si>
  <si>
    <t>Social Security: Lookup estimated date when soc sec reserves will be depleted and the percent reduction in retirement OASI benefit.</t>
  </si>
  <si>
    <t>Trans fluid, replace, (6/10/12 refill took 2.9 qts). Need 3 qts Honda ATF-DW1 (part # 08200-9008) &amp; metal drain plug gasket. The link has a price of $5.84/qt and reasonable shipping $10.81.</t>
  </si>
  <si>
    <t>Upper, lower ball joints, tie-rod ends: grease.</t>
  </si>
  <si>
    <t>Rear shocks replaced due to crumbly  rust on upper slide's protective cover. Purchased KYB units from Rock Auto and installed per Fit Service Manual.</t>
  </si>
  <si>
    <t>Repair</t>
  </si>
  <si>
    <t>ID03315</t>
  </si>
  <si>
    <t>Be sure we have Town of Wytheville property tax and personal property tax bills by now.  It is mailed on 10/1 of the year. If not received by 10/31, call 276-223-3333</t>
  </si>
  <si>
    <t>Thermal expansion tank air pressure check. Use pressure test gauge to get water pressure on spigot located on water heater inlet. Secure power to HW htr.  Shut main water valve. Remove water pressure from plumbing system by opening mud room faucet. Measure air pressure at thermal expansion tank. Adjust air pressure so that it equals the water pressure reading; last water pressure reading was 82 psig. Open main water valve. Restore power to HW htr</t>
  </si>
  <si>
    <t>Air filter, replace. See pg 13 of owners manual.</t>
  </si>
  <si>
    <t>Blade control operation, check. See pg 15 of owners manual.</t>
  </si>
  <si>
    <t>Spark plug, inspect. See pg 14 of owners manual.</t>
  </si>
  <si>
    <t>Spark plug, replace. See pg 14 of owners manual.</t>
  </si>
  <si>
    <t>Fuel lines, check. Replace if damaged.</t>
  </si>
  <si>
    <t>Blades and mounting bolts, inspect. Sharpen if necessary. See pg 12 of owners manual.</t>
  </si>
  <si>
    <t>Carpets, Wash using Bissell machine from Lowes, $29.97/24 hrs. 32 oz soap $23, used 4 oz/tank, used 2 tanks or 8 oz total. Set water htr to continuous.</t>
  </si>
  <si>
    <t>Fix kitchen faucet leak due to a failure of an o-ring inside the vacuum breaker.</t>
  </si>
  <si>
    <t>New inner tie rods (Moog). Alignment and reset steering wheel to on-center (7/15 at Thompson Tire)</t>
  </si>
  <si>
    <t>Fit: Princeton &amp; Bluefield WV</t>
  </si>
  <si>
    <t xml:space="preserve">Engine Oil, change.12.0 oz of 10w-30 API Service SJ. Break-in: 5 hrs/30 days, forever after: 50 hrs/180 days. Tip mower to right down driveway slope. See pg 13 of owners manual. </t>
  </si>
  <si>
    <t xml:space="preserve">Engine Oil, change.12.0 oz of 10w-30 API Service SJ. Break-in: 5 hrs/30 days, forever after: 50 hrs/180 days. See pg 3-6 of shop manual. </t>
  </si>
  <si>
    <t>Blades and mounting bolts, inspect. Sharpen if necessary. See pg 3-4 of shop manual.</t>
  </si>
  <si>
    <t>Clean siding, East Side. Use brush and detergent.</t>
  </si>
  <si>
    <t>ID01182</t>
  </si>
  <si>
    <t>ID01184</t>
  </si>
  <si>
    <t>ID01186</t>
  </si>
  <si>
    <t>Clean siding, South Side. Use ladder, brush, wash rag and solution. Solution = 2 gal H20, 1/3 cup Ajax dishsoap, 1/3 cup liquid laundry detergent, 1 cup vinegar (opt, if mildew)</t>
  </si>
  <si>
    <t>Clean siding, North Side.Use ladder, brush, wash rag and solution. Solution = 2 gal H20, 1/3 cup Ajax dishsoap, 1/3 cup liquid laundry detergent, 1 cup vinegar (opt, if mildew).</t>
  </si>
  <si>
    <t>Transmission oil level,inspect. Engine must be warm. Use procedure in owners manual. (MERCON V)</t>
  </si>
  <si>
    <t>Repaired kitchen faucet soap dispenser by cleaning corrosion products out of pump discharge where it pressed into the metal dispenser head. I pulled the plastic pump out of the head and cleaned the discharge end of pump and the metal pipe ( I used a piece of wire to clean out metal pipe). I flushed everything out, pressed the pump back into the head and the pump works great. On 7/29 a new pump arrived from Moen and it is now a spare.</t>
  </si>
  <si>
    <t>ID01192</t>
  </si>
  <si>
    <t>Clean, scrub deck. Use brush with broom handle and solution. Solution = 2 gal H20, 1/3 cup Ajax dishsoap, 1/3 cup liquid laundry detergent, 1 cup bleach (optional, if algae).</t>
  </si>
  <si>
    <t>Garage door opener, wall mounted. Replace battery. Requires 2 AAA batteries. Battery cover pulls straight down after pressing inward near the top of cover. Battery replacement covered in user manual in file cabinet.</t>
  </si>
  <si>
    <t>ID01155</t>
  </si>
  <si>
    <t>Gutter discharge outlets: clean out, remove overgrown grass.</t>
  </si>
  <si>
    <t>ID01487</t>
  </si>
  <si>
    <t>Trane yearly heat pump check (PTU): Tuesday 10 Sept 2019 0700. Technician = Jeb Hodges</t>
  </si>
  <si>
    <t>Trane yearly heat pump check (PTU): Monday 14 Sept 2020 1530. Technician = Adam. Adam should have attached the manifold before I started the system. Lost a small amount of refrigerant.</t>
  </si>
  <si>
    <t>Virginia State Inspection for Fit (Hi -Tech Automotive, 140 Hillcrest Rd, Wytheville, VA 24382 276-228-5170). Go mid-month (15-18th) at 0750 to be the first in line. Bring a check/cash, credit cards incur a 3% surcharge.</t>
  </si>
  <si>
    <t>Lube 8 spd Internal Gear Hub: Look at file: C:\C_BackUp\Bike stuff\Shimano Nexus 8 hub lubrication procedure.docx. Check amount of Shimano grease on-hand. If needed google "Y04120800".</t>
  </si>
  <si>
    <t>Fit: Cana, VA to Ayers Apple Orchard</t>
  </si>
  <si>
    <t>Thermal expansion tank air pressure check. Use pressure test gauge to get water pressure on spigot located on water heater inlet. Secure power to HW htr.  Shut main water valve. Remove water pressure from plumbing system by opening mud room faucet. Measure air pressure at thermal expansion tank. Adjust air pressure so that it equals the water pressure reading; last water pressure reading was 81 psig. Open main water valve. Restore power to HW htr</t>
  </si>
  <si>
    <t>Be sure we have Wythe County  property tax and personal property tax bills by now. It is mailed on 10/1 of the year. If not received by 10/31, call 276-223-6070.</t>
  </si>
  <si>
    <t>Replaced all 6 instrument cluster bulbs. Two were burned out. While disassembling the dash I encountered broken pins and screw holes. I repaired them with JB Weld. If I need to take the dash apart sometime in the future, I took some pictures showing where the pins are located. Look in this folder: C:\C_BackUp\Ford Ranger 2000\Pictures\Dash The bits of tape mark where the pin is on the other side.</t>
  </si>
  <si>
    <t>Our current thermostat inexplicitly lost all of it's settings. Wythe Sheet Metal gave me a new improved thermostat which I installed.</t>
  </si>
  <si>
    <t>Fit: Charlotte, NC airport</t>
  </si>
  <si>
    <t>Water heater: remove scale from elements. Check Anode. [Home]. In 2020 I replaced the 5500 watt elements with 4500 to see if they save $.</t>
  </si>
  <si>
    <t>Fit: Charlotte, NC airport and West Va shopping</t>
  </si>
  <si>
    <r>
      <t xml:space="preserve">Replace HVAC Air Filter every 664 days. 664 calendars days corresponds to 12 months of </t>
    </r>
    <r>
      <rPr>
        <b/>
        <i/>
        <u/>
        <sz val="8"/>
        <rFont val="Arial"/>
        <family val="2"/>
      </rPr>
      <t>usage</t>
    </r>
    <r>
      <rPr>
        <sz val="8"/>
        <rFont val="Arial"/>
        <family val="2"/>
      </rPr>
      <t xml:space="preserve">. Replace with Aprilaire model 210. ~ $35. </t>
    </r>
  </si>
  <si>
    <t>On our ChannelMaster CM-5020 we have experienced a loss of signal across all channels. Today I lowered the antenna, cleaned it up (bird crap) and installed a new balun with 2.5" leads soldered to ring connectors. Unfortunately the signal strength did not improve (could not receive channels 10, 27, etc...). Will investigate replacing the Winegard LNA-200 Boost XT pre-amp. We are still within the warranty period (12/15/2019). Will call tomorrow.</t>
  </si>
  <si>
    <t>Tires, air pressure, 33 psi. Passenger/Rear tire was 28 psi. I looked for a tread leak, but instead I found an air leak from inside the Schrader valve. I used my Schrader valve wrench and tightened the internal valve. I also tightened the valves of the other wheels.</t>
  </si>
  <si>
    <t xml:space="preserve">Air filter, clean. Break-in: 25 hrs only, forever after: 50 hrs/180 days. See pg 13 of owners manual. </t>
  </si>
  <si>
    <t xml:space="preserve">Air filter, clean. See pg 13 of owners manual. </t>
  </si>
  <si>
    <t xml:space="preserve">Engine Oil, change.12.0 oz of 10w-30 API Service SJ. See pg 3-6 of shop manual. </t>
  </si>
  <si>
    <t>Prevention</t>
  </si>
  <si>
    <t>Winterize, prevent engine seizing: squirted 1 teaspoon engine oil into cylinder via spark plug hole. Drained fuel tank, lines and float bowl.</t>
  </si>
  <si>
    <t>Inspect Attic. Wear filter mask. Charge uo Dustbuster</t>
  </si>
  <si>
    <t>Perform a Roth Conversion on 12/18 to get a good MAGI that will keep our ACA premiums low. Look at notes in Link. Start conversion NLT than 12/25 to ensure it falls in the current tax year. For 2021 &amp; 2022 do conversion from Deb's Trad IRA and if necessary withhold a bulk amount to cover any Fed/State income taxes. If we're getting close to the VA threshhold of VAGI exceeding $23,900, you might want to withhold some $ for VA income tax.</t>
  </si>
  <si>
    <t>Genie garage door maintenance.See pg 13 of Link..</t>
  </si>
  <si>
    <t>ID00473</t>
  </si>
  <si>
    <t>Spare Tire - Check condition and 30 psi (20 min)</t>
  </si>
  <si>
    <t>Louie</t>
  </si>
  <si>
    <t>Born</t>
  </si>
  <si>
    <t>6 week First Puppy Vaccine, Duramune Max5 CvK</t>
  </si>
  <si>
    <t>We receive Louie from breeder (Denise Weiss-Salinas from Waco KY)</t>
  </si>
  <si>
    <t>Louie vomits about eight times. Went to vet Dr. Beamer. Tests: Parvo (neg), Fecal exam (neg). Treatment: Cerenia injection (anti emitic), Fluids injected, Cerenia tablets (4). Total cost $ 141.35</t>
  </si>
  <si>
    <t>6 week Duvet liquid wormer</t>
  </si>
  <si>
    <t>Fit: Berea Kentucky to get Louie</t>
  </si>
  <si>
    <t>Lyme vaccine (First in series)</t>
  </si>
  <si>
    <t>We received mail from Honda stating there is a recall on the two driveshafts. Parts are not available yet to replace the shafts. I inspected both shafts and noted corrosion on the shaft on either side of the dynamic damper, so we have the problem. I called the Honda recall cust service. They said we should get a letter in the first two weeks of March stating they are ready to replace the driveshafts.</t>
  </si>
  <si>
    <t xml:space="preserve">Vet appmnt 0800, Dr Beamer. Round # 3 of core vaccines. Tell vet we want RECOMBITEK C4 and Lyme vaccine
(rDAPP = Distemper, Adenovirus, Parainfluenza, Parvovirus) </t>
  </si>
  <si>
    <t xml:space="preserve">9 week 2nd Puppy Vaccine, Recombitek C4 </t>
  </si>
  <si>
    <t>Rebuilt driveshaft: new u-joints and differential pinion flange bolts</t>
  </si>
  <si>
    <t>ID00641</t>
  </si>
  <si>
    <t>Check the "Oil Life" value. If it gets to 50%, change oil per ID00640.</t>
  </si>
  <si>
    <t>Oil change 4 qts 5w-20 synthetic $13.99 5 qt from Rural King. Purolator L14610 $5.99 from Tractor Supply. Reset oil life indicator according to owners manual.</t>
  </si>
  <si>
    <t>On back deck, replace top rail with new wood. Add handrail by steps.</t>
  </si>
  <si>
    <t>0800 Appmnt with Dr. Beamer. Received round 4 (last round, 16 weeks) of DHLPP. Also received Rabies vaccine and NexGard chew</t>
  </si>
  <si>
    <t>Refrig &amp; freezers, clean heat exchngr</t>
  </si>
  <si>
    <t>A small weeping of coolant where the upper radiator hose was clamped to the thermostat housing. The OEM spring clamp not tight enough. Replaced clamp with a  constant torque clamp from Rural King $4.49</t>
  </si>
  <si>
    <t>ID01611</t>
  </si>
  <si>
    <t>Received second Pfizer Covid19 vaccine 3/27/2021 from Abingdon VA Dept of Health mass vaccination.</t>
  </si>
  <si>
    <t>Received first Pfizer Covid19 vaccine 3/6/2021 from Abingdon VA Dept of Health mass vaccination.</t>
  </si>
  <si>
    <t>Honda dealer (Cole in WV) replaced both drive axles and performed front alignment, all under Safety Recall 21-009. No charge to us.</t>
  </si>
  <si>
    <t>Fit: to Bluefield Sam's (for almond flour) and Cole Honda (for warrantied drive-axles). To Abingdon for Covid vaccine</t>
  </si>
  <si>
    <t>Fit: to Abingdon for Covid vaccine</t>
  </si>
  <si>
    <t>Smart Drive cable, adjust. Break-in 25 hrs only, forever after 50 hrs and 180 days. Consult shop manual, pg 3-10.</t>
  </si>
  <si>
    <t>Readjusted wheel bearing (frt, pass side).</t>
  </si>
  <si>
    <t xml:space="preserve">Wheel bearings, lubricate. Replace grease seals.Requires new cotter pins (Tractor Supply/Rural King, size =1/8" x 1.5". I keep a small supply in the garage in the auto white plastic bin). </t>
  </si>
  <si>
    <t>Administer NexGard 30 day dose to Louie. We purchased a single chew from vet for $23.40.</t>
  </si>
  <si>
    <t>Administer NexGard 30 day dose to Louie. On 3/23/21 the vet offerred a deal where you get 4 chews for $67.85 which is better than online pricing. Online pricing: www.petvm.pharmacy ($52.74/3) or www.petsuppliesdelivered.pharmacy ($55.95/3) or www.onlyvetmeds.pharmacy ($58.99/3)</t>
  </si>
  <si>
    <t>Fit: to Winston-Salem</t>
  </si>
  <si>
    <t>Sold for $3400 to Boyd's Auto in Cana, VA</t>
  </si>
  <si>
    <t>Tires, air pressure, 33 psi. Check tread depth with quarter.</t>
  </si>
  <si>
    <t>On garage door side-jambs, replace the two vertical weather strips. The vinyl seals have dried out and cracked.</t>
  </si>
  <si>
    <t>ID01994</t>
  </si>
  <si>
    <t>ID01995</t>
  </si>
  <si>
    <t>ID01996</t>
  </si>
  <si>
    <t>ID01997</t>
  </si>
  <si>
    <t>2000 Ranger</t>
  </si>
  <si>
    <r>
      <t xml:space="preserve">Virginia Estimated Tax </t>
    </r>
    <r>
      <rPr>
        <b/>
        <u/>
        <sz val="8"/>
        <rFont val="Arial"/>
        <family val="2"/>
      </rPr>
      <t>Voucher #1</t>
    </r>
    <r>
      <rPr>
        <sz val="8"/>
        <rFont val="Arial"/>
        <family val="2"/>
      </rPr>
      <t xml:space="preserve"> due by May 1st. Record in Ledger just like past entries (search for "Voucher" in col H), even if the amount is $0. Don't forget to enter the "Tax Year" in column AJ of Ledger. Make payment via the Link.  Paid: $102.  Confirmation Number: EZ5699508</t>
    </r>
  </si>
  <si>
    <t>Fit: To Bluefield Sam's</t>
  </si>
  <si>
    <t>Fit: To Galax Walmart</t>
  </si>
  <si>
    <t>Virginia Estimated Tax Voucher #2 due by June 15th. Record in Ledger just like past entries (search for "Voucher" in col H), even if the amount is $0. Don't forget to enter the "Tax Year" in column AK of Ledger. Make payment via the Link.  Paid: $102.  Confirmation Number: EZ5794244.</t>
  </si>
  <si>
    <t>Federal Estimated Tax Payment #2 due by June 15th. Record in Ledger just like past entries (search for "Payment" in col H), even if the amount is $0. Don't forget to enter the "Tax Year" in column AK of Ledger. Make payment via the Link.  Paid: $0.  Confirmation Number: NA</t>
  </si>
  <si>
    <t>Oil change 4 qts 5w-20 synthetic $25.99 5 qt Mobil1. Purolator L14610 $5.99 from Tractor Supply. Reset oil life indicator according to owners manual.</t>
  </si>
  <si>
    <t>Underbody, inspect axle boots, steering/susp, exh, fuel lines. I notice the head-pipe to aft catalytic converter are heavily rusted. Would be a real bear to replace plus the bolts are $13 apiece.</t>
  </si>
  <si>
    <t>Fuel tank/filter, clean. Consult shop manual, pg 3-11.</t>
  </si>
  <si>
    <t>Flywheel brake pad, inspect. Consult shop manual, pg 3-12.</t>
  </si>
  <si>
    <t>Valve Lash, inspect. Consult shop manual, pg 3-15.</t>
  </si>
  <si>
    <t>Pinion gears, grease. Consult shop manual, pg 3-16.</t>
  </si>
  <si>
    <t>Fit to Minneapolis, Erin wedding</t>
  </si>
  <si>
    <t>Thermal expansion tank air pressure check. Run water for at mud room faucet for 15 sec. Use pressure test gauge to get water pressure on spigot located on water heater inlet (try mud room sink to see if same). Secure power to HW htr.  Shut main water valve. Remove water pressure from plumbing system by opening mud room faucet. Measure air pressure at thermal expansion tank. Adjust air pressure so that it equals the water pressure reading; last water pressure reading was 84 psig. Open main water valve. Restore power to HW htr.</t>
  </si>
  <si>
    <t>Carpets, Wash using Bissell machine from Lowes, $26.99/24 hrs. 32 oz soap $23, used 5 oz/tank, used 2 tanks or 10 oz total. Set water htr to continuous.</t>
  </si>
  <si>
    <t>High-temp paint applied to the metal flanges and bolts which connect the aft catalytic converter pipe to the resonator pipe. Used Rustoleum high temp paint 2000 deg F capable.</t>
  </si>
  <si>
    <t>Clean siding, West Side. Use commercial spray product = "Mold Armor E-Z House Wash" from Walmart $9.47. Buy an extension pole and brush by googling "DocaPole Extension", get the 30ft model with the hard bristle brush.</t>
  </si>
  <si>
    <t>ID01425</t>
  </si>
  <si>
    <t>ID03050</t>
  </si>
  <si>
    <t>USAA 6 month Auto Insurance. Pay premium 1st day of March using credit card.</t>
  </si>
  <si>
    <t>USAA 12 month Homeowners Insurance. Pay premium 1st day of Sept using credit card.</t>
  </si>
  <si>
    <t>USAA 6 month Auto Insurance. Pay premium 1st day of Sept using credit card.</t>
  </si>
  <si>
    <t>Dishwasher (Top): Clean filter. Run a load of dishes.</t>
  </si>
  <si>
    <t>Dishwasher (Bottom): Clean filter. Run a load of dishes.</t>
  </si>
  <si>
    <t>Tires, rotate uni-directional tires (DrvrRr-&gt;PassFrt-&gt;PassRr-&gt;DrvrFrt-&gt;DrvrRr). 80 ft lbs, Inspect brakes, TP 33 psi. Check tread depth with quarter.</t>
  </si>
  <si>
    <t>Fit to Winston-Salem and Salem VA</t>
  </si>
  <si>
    <t>ID01609</t>
  </si>
  <si>
    <t>Administer NexGard 30 day dose to Louie. . Online pricing: www.petvm.pharmacy ($53.34/3) or www.petsuppliesdelivered.pharmacy ($55.76/3) or www.onlyvetmeds.pharmacy ($58.99/3). On 8/23/21 we bought 3 chews from Petvm online for $17.78/chew. The local vet could only offer $18.75/chew when buying 6 chews.</t>
  </si>
  <si>
    <t>Power wash back deck. Just slats and frame because decking was new. Bill Smith, B&amp;L Powerwashing.</t>
  </si>
  <si>
    <t>Replace rotted wood on left side of basement door molding</t>
  </si>
  <si>
    <t>Garage door opener, wall mounted. Replace battery. Requires 2 AAA batteries. Battery cover pulls straight down after pressing inward near the top of cover. Battery replacement covered in user manual in file cabinet. Last time I used rechargeable batteries.</t>
  </si>
  <si>
    <t>Record mileage and check fluids (mowers too). If no mileage added that week, drive vehicle. Record Honda HRN-VKA hours.</t>
  </si>
  <si>
    <t>Federal Estimated Tax Payment #3 due by September 15th. Record in Ledger just like past entries (search for "Payment" in col H), even if the amount is $0. Don't forget to enter the "Tax Year" in column AK of Ledger. Make payment via the Link.  Paid: $0.  Confirmation Number: NA</t>
  </si>
  <si>
    <t>Virginia Estimated Tax Voucher #3 due by September 15th. Record in Ledger just like past entries (search for "Voucher" in col H), even if the amount is $0. Don't forget to enter the "Tax Year" in column AK of Ledger. Make payment via the Link.  Paid: $102.  Confirmation Number: EZ5957254</t>
  </si>
  <si>
    <t>ID01126</t>
  </si>
  <si>
    <t>Back wood deck, reapply Australian Timber Oil (ATO) Natural color to deck surface. Takes about 1/2 gallon. Use the special 5" natural bristle brush on a broom handle. Do three boards at a time and brush them end-to-end. Takes about 80 minutes. Lasts 1-3 years.</t>
  </si>
  <si>
    <t>Louie has hookworms. Vet diagnosed. Treated with Pyrantel Pamoate, once at vets office and once at home 2 weeks later</t>
  </si>
  <si>
    <t>Louie still has eating issue. Went to vet. Worm test negative, blood chemistry normal, Lyme test negative. Big $238 bill!</t>
  </si>
  <si>
    <t>Louie fecal sample sent to vet. Negative for worms.</t>
  </si>
  <si>
    <t>2 week Duvet liquid dewormer</t>
  </si>
  <si>
    <t>Oil change 4 qts 5w-20 synthetic $17.98 5 qt from Walmart. Purolator L14610 $6.29 from Tractor Supply. Reset oil life indicator according to owners manual.</t>
  </si>
  <si>
    <t>Added tan vinyl flashing where the deck meets the house to keep water away from the OSB beneath the vinyl.</t>
  </si>
  <si>
    <t>ID01188</t>
  </si>
  <si>
    <t>HVAC registers in each room and main intake grille. Clean with vacuum cleaner wand.</t>
  </si>
  <si>
    <t>Clean siding, North Side.Use ladder, brush, wash rag and solution. Solution = 2 gal H20, 1/3 cup Ajax dishsoap, 1/3 cup liquid laundry detergent, 1 cup vinegar (opt, if mildew). Use the orange plastic scrubbrush on a stick to clean Dining room. Tape the stick to the telescoping branch cutter. Take orange scrub brush off stick, drape wash rage over the stick to clean the very topmost siding.</t>
  </si>
  <si>
    <t>Clean siding, East Side. Use ladder, brush, wash rag and solution. Solution = 2 gal H20, 1/3 cup Ajax dishsoap, 1/3 cup liquid laundry detergent, 1 cup vinegar (opt, if mildew). Use the orange plastic scrubbrush on a stick to clean roof gable. Tape the stick to the telescoping branch cutter. Take orange scrub brush off stick, drape wash rage over the stick to clean the very topmost siding.</t>
  </si>
  <si>
    <t>Fit to Charlottesville</t>
  </si>
  <si>
    <t>ID00525</t>
  </si>
  <si>
    <t>Thermal expansion tank air pressure check. Secure power to HW htr. Run water for at mud room faucet for 15 sec. Use pressure test gauge to get water pressure on spigot located on water heater inlet (try mud room sink to see if same).  Shut main water valve. Remove water pressure from plumbing system by opening mud room faucet. Measure air pressure at thermal expansion tank. Adjust air pressure so that it equals the water pressure reading; last water pressure reading was 84 psig. Open main water valve. Restore power to HW htr.</t>
  </si>
  <si>
    <t>Clean siding, South Side. Use ladder, pole extension, duct tape, wrapping rope, brush, wash rag and solution. Solution = 2 gal H20, 1/3 cup Ajax dishsoap, 1/3 cup liquid laundry detergent, 1 cup vinegar (opt, if mildew).</t>
  </si>
  <si>
    <t>Trane yearly heat pump check (PTU): &lt;Date=Tue 10/5/21&gt; &lt;Time=1100 &gt; &lt;Tech = Don't know&gt; Tell tech to hook up manifold before I start system.</t>
  </si>
  <si>
    <t>ID00697</t>
  </si>
  <si>
    <t>Spark plugs, check for tightness (60 min)</t>
  </si>
  <si>
    <t>Serpentine belt and tensioner. Service manual pg 4-30. See Link for details. See my parts spreadsheet for pricing, C:\C_BackUp\Car Parts.xlsx</t>
  </si>
  <si>
    <t>Check spoke tension and trueness</t>
  </si>
  <si>
    <t>New tires, Sumitomo HTR AS P02. Size: 185/55R16, from NTB $379.66 buy 4 get 1 free.</t>
  </si>
  <si>
    <t>Fit to Bluefield Sam's</t>
  </si>
  <si>
    <t>Water heater: remove scale from elements. Check Anode. [Home]. In 2020 I replaced the 5500 watt elements with 4500. Same amount of scale noted…</t>
  </si>
  <si>
    <t>Pay Real Estate and Personal Property Taxes to Wytheville &amp; Wythe County. Due on 12/5 of year. Pay at local treasurer's office, no need to mail it…</t>
  </si>
  <si>
    <t xml:space="preserve">National Bank, avoid having Checking account go into "Inactive" status by depositing $0.01 at least every 6 months (180 days). The tickler will be evry 150 days. </t>
  </si>
  <si>
    <t>Administer NexGard 30 day dose to Louie. Online pricing: www.petvm.pharmacy ($53.34/3) or www.petsuppliesdelivered.pharmacy ($55.76/3) or www.onlyvetmeds.pharmacy ($58.99/3).  On 11/2/21 we bought 3 chews for $17.99/chew</t>
  </si>
  <si>
    <t>Inspect Attic. Wear filter mask, coveralls, blue gloves. Keep upright vacuum cleaner nearby.</t>
  </si>
  <si>
    <t>Trans fluid, replace, (refill takes about 2.9 qts). Need 3 qts Honda ATF-DW1 (part # 08200-9008) &amp; metal drain gasket (part # 90471-PX4-000). The link has a price of $6.88/qt and reasonable shipping $10.81. Replace filter 25430-PLR-003 ( CarParts.XLSX). See service manual pg 14-242.</t>
  </si>
  <si>
    <t>Thermal expansion tank air pressure check. Secure power to HW htr. Run water at mud room faucet for 15 sec. Use pressure test gauge to get water pressure on spigot located on water heater inlet (try mud room sink to see if same).  Shut main water valve. Remove water pressure from plumbing system by opening mud room faucet. Measure air pressure at thermal expansion tank. Adjust air pressure so that it equals the water pressure reading; last water pressure reading was 84 psig. Open main water valve. Restore power to HW htr.</t>
  </si>
  <si>
    <t xml:space="preserve">Virginia Estimated Tax Voucher #4 due by January15th of next year. Record in Ledger just like past entries (search for "Voucher" in col H), even if the amount is $0. Don't forget to enter the "Tax Year" in column AK of Ledger.Make payment via the Link.  Paid: $102. Confirmation Number: EZ6175668 (Note: EZ6175564 was my first conf #, but I had the wrong tax year (2022, should have been 2021). I called VA Tax @ 804-367-8031 who canceled EZ6175564 and advised I re-submit which I did to get conf  EZ6175668.)
</t>
  </si>
  <si>
    <t>Federal Estimated Tax Payment #4 due by January15th of next year.. Record in Ledger just like past entries (search for "Payment" in col H), even if the amount is $0. Don't forget to enter the "Tax Year" in column AK of Ledger. Make payment via the Link.  Paid: $0.  Confirmation Number: NA</t>
  </si>
  <si>
    <t>ID01475</t>
  </si>
  <si>
    <t>Oster microwave: Inspect mica wave guide cover. If damaged replace with universal spare I keep in manila "Microwave" folder located in hanging folder called "Property Documents"</t>
  </si>
  <si>
    <t>ID01999</t>
  </si>
  <si>
    <t>Microwave: The mica waveguide cover was damaged due to arcing. I ordered a sheet of generic mica. I traced the damaged original and made a good reproduction which I installed. I had to bend-in the metal holding tabs because the new mica sheet was thinner. I put extra mica sheets, the original cover and details on where I bought the generic mica sheet into a manila folder called "Microwave" in the hanging folder called "Property Documents". I also created a tickler to check condition of the cover every 60 days.</t>
  </si>
  <si>
    <t>Inspect: Underbody, axle boots, steering, check struts, exhaust system, fuel lines</t>
  </si>
  <si>
    <t>Dryer: In mudroom clean out vent where it attaches to dryer. Pull washer out first to access rear of dryer.</t>
  </si>
  <si>
    <t>Inspect and clean HVAC Air Filter. Use upright vacuum hose to gently clean off dust.</t>
  </si>
  <si>
    <t>Inspect and clean HVAC Aprilaire Air Filter. Use upright vacuum hose to gently clean off dust.</t>
  </si>
  <si>
    <t>ID03045</t>
  </si>
  <si>
    <t>ID03042</t>
  </si>
  <si>
    <t>Change hydraulic jack oil. Rural King has qts of jack oil. For floor jack follow instructions in user manual (in office file cabinet). For red trolley jacks simply remove the black rubber plugs and tip over to drain oil. Fill reserrvoir with new oil. Bleed out air by opening release valve and pumping handle. Close release valve and pump handle. Do this a few time until air is out.</t>
  </si>
  <si>
    <t>Wiper blades, replacement refills from Honda dealer(76622-TK6-A01 drvr, &amp; 76632-S2K-004 pass, 76632-SMA-004 rear). New refills stored on top of right set of shelves (by cooler).</t>
  </si>
  <si>
    <t>Administer NexGard 30 day dose to Louie. The chew had a dosage of 136mg  for 60.1 - 121 lb dogs, but since Louie was only 70 lbs I used simple ratios to determine that Louie only needed 78mg which corresponds to 0.6 of a chew. We gave Louie 2/3 (.67) of the 60.1-121 lb chew.</t>
  </si>
  <si>
    <t>Administer NexGard 30 day dose to Louie. We give Louie 2/3 (.67) of the 60.1-121 lb chew. Get the chews from Chewy.com</t>
  </si>
  <si>
    <t>Vet appmnt 1000, Dr. Beamer. Louie had a general exam and the following vaccinations: Rabies (3 yrs), Lyme, DHLPP. Total $110.</t>
  </si>
  <si>
    <t>Oil change 4 qts 5w-20 synthetic $19.68, 5 qt from Walmart. Purolator L14610 $6.29 from Tractor Supply. Reset oil life indicator according to owners manual, pg 248.</t>
  </si>
  <si>
    <t xml:space="preserve">National Bank, avoid having Checking account go into "Inactive" status by depositing $0.01 at least every 6 months (180 days). The tickler will be every 150 days. </t>
  </si>
  <si>
    <t>Compare my social security benefit to SSA. In my SS tab set C66 to 0%, set the column N COLA projections (normally 2%) to 0%. Using the SSA Link provided, compare my PIA with the SSA's 67 FRA; they should be nearly equal. Here is the URL for the Link: https://www.ssa.gov/benefits/retirement/estimator.html</t>
  </si>
  <si>
    <t>ID01148</t>
  </si>
  <si>
    <t>Update Excel Inventory Tracker spreadsheet from Sheets spreadsheet. Check for items we need soon.</t>
  </si>
  <si>
    <t>Federal Estimated Tax Payment #1 due by April 15th. Record in Ledger just like past entries (search for "Payment" in col H), even if the amount is $0. Don't forget to enter the "Tax Year" in column AK of Ledger. Make payment via the Link.  Paid: $0.  Confirmation Number: NA</t>
  </si>
  <si>
    <t>Fit: To Radford</t>
  </si>
  <si>
    <t>Administer NexGard 30 day dose to Louie. We give Louie 2/3 (.67) of the 60.1-121 lb chew.On 4/18/22 ordered three chews from Chewy.com for $55.19 using promo code RX20. The original list price was $68.99.</t>
  </si>
  <si>
    <t>Virginia Estimated Tax Voucher #1 due by May 1st. Record in Ledger just like past entries (search for "Voucher" in col H), even if the amount is $0. Don't forget to enter the "Tax Year" in column AK of Ledger. Make payment via the Link.  Paid: $104.  Confirmation Number: EZ6492978</t>
  </si>
  <si>
    <t>Virginia Estimated Tax Voucher #2 due by June 15th. Record in Ledger just like past entries (search for "Voucher" in col H), even if the amount is $0. Don't forget to enter the "Tax Year" in column AK of Ledger. Make payment via the Link.  Paid: $104.  Confirmation Number: EZ6580162</t>
  </si>
  <si>
    <t>Thermal expansion tank air pressure check. Secure power to HW htr. Run water at mud room faucet for 15 sec. Use pressure test gauge to get water pressure on spigot located on water heater inlet (try mud room sink to see if same).  Shut main water valve. Remove water pressure from plumbing system by opening mud room faucet. Measure air pressure at thermal expansion tank. Adjust air pressure so that it equals the water pressure reading; last water pressure reading was 50 psig. Open main water valve. Restore power to HW htr.</t>
  </si>
  <si>
    <t>Fit: To CNRVMC</t>
  </si>
  <si>
    <t>Louie receive 35 ml of Durvet de-wormer</t>
  </si>
  <si>
    <t xml:space="preserve">Carpets, Wash using Bissell machine from Lowes, $29.99/24 hrs. 32 oz soap $23, used 5 oz/tank, used 2 tanks or 10 oz total. </t>
  </si>
  <si>
    <t>Fit: To Roanoke Dr.</t>
  </si>
  <si>
    <t>Spark plugs, check for tightness (30 min)</t>
  </si>
  <si>
    <t>Administer NexGard 30 day dose to Louie. We give Louie 2/3 (.67) of the 60.1-121 lb chew.On 8/16/22 ordered three chews from Chewy.com for $72.99 with free shipping. No other promo codes worked.</t>
  </si>
  <si>
    <t>Battery,replace. Mark ID00550 as complete too.</t>
  </si>
  <si>
    <t>Tires, rotate uni-directional tires (Drvr Rr-&gt;PassFrt-&gt;PassRr-&gt;DrvrFrt-&gt;DrvrRr). Torque to 80 ft lbs. TP 33 psi. Check tread depth with quarter. Inspect brakes, Perform ID00710.</t>
  </si>
  <si>
    <t>Clean siding, North Side.Use ladder, brush, wash rag, and solution. Solution = 2 gal H20, 1/3 cup Ajax dishsoap, 1/3 cup liquid laundry detergent, 1 cup vinegar (opt, if mildew). Use the rag on the orange plastic scrubbrush to clean Dining room. Also use the telescoping branch cutter with the rag draped over the metal head to clean the highest siding and the white soffitt.</t>
  </si>
  <si>
    <t>Oil change 4 qts 5w-20 synthetic $21 Quaker State 5 qt from Walmart. Purolator L14610 $6.29 from Tractor Supply. Reset oil life indicator according to owners manual, pg 248 and mark ID00641 as complete.</t>
  </si>
  <si>
    <t>Virginia Estimated Tax Voucher #3 due by September 15th. Record in Ledger just like past entries (search for "Voucher" in col H), even if the amount is $0. Don't forget to enter the "Tax Year" in column AK of Ledger. Make payment via the Link.  Paid: $10.  Confirmation Number: EZ6744398</t>
  </si>
  <si>
    <t>Federal Estimated Tax Payment #3 due by September 15th. Record in Ledger just like past entries (search for "Payment" in col H), even if the amount is $0. Don't forget to enter the "Tax Year" in column AK of Ledger. Make payment via the Link. Paid: $0.  Confirmation Number: NA</t>
  </si>
  <si>
    <t>Due in Days</t>
  </si>
  <si>
    <t>Due in Miles</t>
  </si>
  <si>
    <t>Virginia State Inspection for Fit (Drive Safe Automotive, 700 W. Spiller St 276-228-4466). Make appmnt for  mid-month (15-18th) on a weekday at 0800 to be first in line. Bring a check/cash, credit cards incur a surcharge.</t>
  </si>
  <si>
    <t>ID04000</t>
  </si>
  <si>
    <t>Stream</t>
  </si>
  <si>
    <t>PBS Passport.  Login (panegor google sign-in). Cancel by calling Blue Ridge PBS Membership Services @ 866-624-8366. Called in my cancelation on 9/20/2022 @ 11:10.</t>
  </si>
  <si>
    <t>Smart Drive cable, adjust. Consult shop manual, pg 3-10.</t>
  </si>
  <si>
    <t>Serpentine belt, inspect</t>
  </si>
  <si>
    <t xml:space="preserve">Trane yearly heat pump check (PTU): &lt;Date=Thur 10/13/22&gt; &lt;Time=0800&gt; &lt;Tech = Sean&gt; </t>
  </si>
  <si>
    <t>Fit: To Culpeper</t>
  </si>
  <si>
    <t>Fit: To Roanoke Sam's</t>
  </si>
  <si>
    <t>Sold</t>
  </si>
  <si>
    <t>Water heater: remove scale from elements. Check sacrificial Anode. [Home]. In 2020 I replaced the 5500 watt elements with 4500. Same amount of scale noted…</t>
  </si>
  <si>
    <t>The kitchen faucet developed a leak internally where the hot water enters the faucet. I removed the old faucet and replaced it with a new Moen Georgene model 87912SRS faucet</t>
  </si>
  <si>
    <t>Review all documents in WillMaker Plus. In 2023 print out Don and Deb's "Info for caregivers and executors" so we have a fresh copy</t>
  </si>
  <si>
    <t>Tires, air pressure, 33 psi. Check tread depth with quarter. Check scooter tire press - 50 psi.</t>
  </si>
  <si>
    <t>Samsung microwave: Inspect mica wave guide cover. If damaged replace with universal spare I keep in manila "Microwave" folder located in hanging folder called "Property Documents"</t>
  </si>
  <si>
    <t>Paid Personal Property Taxes only to Wytheville &amp; Wythe County. There is a software glitch at the county so Real Estate Tax will be paid at a later date.  Paid at local treasurer's offices, no need to mail it…</t>
  </si>
  <si>
    <t>ID01003</t>
  </si>
  <si>
    <t xml:space="preserve">Dell laptop: Replace every 5 years. </t>
  </si>
  <si>
    <t>ID00422</t>
  </si>
  <si>
    <t>Battery,replaced with a NAPA Proformer, part # 65151R. Mark ID00550 as complete too.</t>
  </si>
  <si>
    <t>Replace HVAC Compressor/Fan Capacitor part # 97F9849, just google "Amazon 653476408063". This is a "dual" run capacitor, meaning one input ("C" terminal) forms a capacitor with two output terminals: 40MFD ("HERM" or compressor) and 5MFD ("FAN" ). Both are "Run" capacitors, not "Startup" capacitors.</t>
  </si>
  <si>
    <t>Perform a Roth Conversion on 12/16 to get a good MAGI that will keep our ACA premiums low. Look at folders in Link. Start conversion NLT than 12/25 to ensure it falls in the current tax year. For 2021 &amp; 2022 do conversion from Deb's Trad IRA and if necessary withhold a bulk amount to cover any Fed/State income taxes. If we're getting close to the VA threshhold of VAGI exceeding $23,900, you might want to withhold some $ for VA income tax.</t>
  </si>
  <si>
    <t xml:space="preserve">Apple TV+: 
1) On iPad, install/open Apple TV+ app. 
2) “Accept 3 months” button or other offer if any. Offer ends 1/2/23.
3) Complete sign-up by supplying billing address and 2725 credit card.
4). To cancel: On iPad: Launch AppleTV+ app. Sign-in. Click on account icon symbol (looks like head on shoulders) and select “Settings”. Scroll down to “Subscriptions”. Click the “Manage” link. Click the “Cancel Subscription” button. Done.
</t>
  </si>
  <si>
    <t>Virginia Estimated Tax Voucher #4 due by January15th of next year. Record in Ledger just like past entries (search for "Voucher" in col H), even if the amount is $0. Don't forget to enter the "Tax Year" in column AK of Ledger. Make payment via the Link.  Paid: $10.  Confirmation Number: EZ6966572.</t>
  </si>
  <si>
    <t>Federal Estimated Tax Payment #4 due by January 15th of next year. Record in Ledger just like past entries (search for "Payment" in col H), even if the amount is $0. Don't forget to enter the "Tax Year" in column AK of Ledger. Make payment via the Link. Paid: $0.  Confirmation Number: NA</t>
  </si>
  <si>
    <t>Spark plugs, loosen and re-tighten to prevent seizure (60 min).  Torque to 20 lb-ft. Mark ID00697 as complete too.</t>
  </si>
  <si>
    <t>Spark plugs,check gap .047-.051" (60 min). Mark ID00695 &amp; ID00697 as complete too. Torque to 20 lb-ft.</t>
  </si>
  <si>
    <t>Administer NexGard 30 day dose to Louie. We give Louie 2/3 (.67) of the 60.1-121 lb chew.On 1/13/2023 ordered three chews from Chewy.com for $72.99 with free shipping. No other promo codes worked.</t>
  </si>
  <si>
    <t>ID00545</t>
  </si>
  <si>
    <t>Hatchback door handle: Check for binding, lubricate with silicone. If binding, replace handle with aftermarket version of Honda part 74810-S6A-003. See service manual (paper version) pg 20-178.</t>
  </si>
  <si>
    <t xml:space="preserve">Get IRS Identity Protection PIN (IP PIN) for Deb and Don. Save paper copy in tax year manila folder.
1. Log In (use "ID.me" button) using password and MFA 6 digit code:
https://sa.www4.irs.gov/icce-core/loac/ippin/pages/ippin.xhtml
2. After logging in, click small blue "Continue" button.
3. Next screen should show PIN. Write PIN's on a piece of paper and store in manila folder.
</t>
  </si>
  <si>
    <t>Replaced fuel door popup mechanism (Honda part # 74486-TF0-013). Followed Honda Service Bulletin 10-022</t>
  </si>
  <si>
    <t>USAA 6 month Auto Insurance payment due 2/28. Pay premium on 2/25 using credit card via USAA bill-pay. Premium amount is displayed in bill-pay.</t>
  </si>
  <si>
    <t>Fit to Radford for Root Canal</t>
  </si>
  <si>
    <t>Pressure Cooker maintenance. Replace rubber sealing ring/overpressure plug pack (part# 09936 $14.99) and air vent/cover lock gasket (part# 85660, $3.00) Our model # is 0136210. Go here: https://www.gopresto.com/product/6-quart-stainless-steel-pressure-cooker-0136210</t>
  </si>
  <si>
    <t>Pressure Cooker maintenance. Replace rubber sealing ring/overpressure plug pack (part# 09936 $7.99) and air vent/cover lock gasket (part# 85660, $1:50) Our model # is 0136210. Go here: https://www.gopresto.com/product/6-quart-stainless-steel-pressure-cooker-0136210</t>
  </si>
  <si>
    <t>ID01076</t>
  </si>
  <si>
    <t>Fit to Bluefield Lowe's</t>
  </si>
  <si>
    <t>Tires, air pressure, 33 psi. Check tread depth with quarter. Check scooter tire press - 50 psi. Check Don bike - 75 psi.</t>
  </si>
  <si>
    <t>Fit to Roanoke for Deb eye Dr.</t>
  </si>
  <si>
    <t>Released strain on electical cable connecting the basement light near the air handler and the light near my weight bench. I imounted a single gang box between the lights and ran slackend wires back to each light.</t>
  </si>
  <si>
    <t xml:space="preserve">Installed a smoke detector over the scooter. The detector has a 10 yr Li-ion battery which is not replaceable. Must be deactivated accoring to User Guide stored in my Owners Manuals </t>
  </si>
  <si>
    <t>Valve Lash, inspect. Also since the cowl panels will be removed replace the A/F sensor (Honda speak for O2 sensor 1) and O2 sensor 2.</t>
  </si>
  <si>
    <t xml:space="preserve">Pressure Reducing Valve maintenance. Brand = Wilkins, model # = NR3XL with double union joints. The maintenance instructions came with a repair kit I bought which has spare parts. I also have some other documentation in a manila folder called "Pressure Reducing Valve"  in the "Property Documents" hanging folder, including a proof of purchase. To get another repair kit,  google "RK34-NR3XL Repair Kit" ~ $55. </t>
  </si>
  <si>
    <t>Federal Estimated Tax Payment #1 due by April 15th. Record in Ledger just like past entries (search for "Payment" in col H), even if the amount is $0. Don't forget to enter the "Tax Year" in column AK of Ledger. Make payment via the Link.  Paid: $163.  Confirmation Number: 222-3495-9361-4441</t>
  </si>
  <si>
    <t>Virginia Estimated Tax Voucher #1 due by May 1st. Record in Ledger just like past entries (search for "Voucher" in col H), even if the amount is $0. Don't forget to enter the "Tax Year" in column AK of Ledger. Make payment via the Link.  Paid: $44.  Confirmation Number: EZ7295867</t>
  </si>
  <si>
    <t xml:space="preserve">HVAC Outside Unit. Secure power (bkrs and outside fuse). Remove top access cover and gently spray down heat exchange surfaces. </t>
  </si>
  <si>
    <t>Hazardous Waste Day. For 2023 its Saturday 4/29/23 0800-1200 at the Joint Public Service Authority transfer station on Kent's lane before our regular trash location. For subsequent years, get the date and time by calling the transfer station at 276-228-4907.</t>
  </si>
  <si>
    <t>Replace shingles on 435 Pleasant View Dr. with Owens Corning Duration shingles, 50 yr life.</t>
  </si>
  <si>
    <t>Virginia Estimated Tax Voucher #2 due by June 15th. Record in Ledger just like past entries (search for "Voucher" in col H), even if the amount is $0. Don't forget to enter the "Tax Year" in column AK of Ledger. Make payment via the Link.  Paid: $44.  Confirmation Number: EZ7377206</t>
  </si>
  <si>
    <t>Federal Estimated Tax Payment #2 due by June 15th. Record in Ledger just like past entries (search for "Payment" in col H), even if the amount is $0. Don't forget to enter the "Tax Year" in column AK of Ledger. Make payment via the Link.  Paid: $163.  Confirmation Number: 222-3556-8270-9904</t>
  </si>
  <si>
    <t>Administer NexGard 30 day dose to Louie. We give Louie 2/3 (.67) of the 60.1-121 lb chew.On 6/12/2023 ordered three chews from Chewy.com for $76.99 with free shipping. No other promo codes worked.</t>
  </si>
  <si>
    <t>Trip to Gastonia for D3 visit.</t>
  </si>
  <si>
    <t>ID01602</t>
  </si>
  <si>
    <t>ID00885</t>
  </si>
  <si>
    <t>Refresh Specialized Globe Elite drivetrain. For a list of parts and where to get them, open the Link and filter on column A "Replace drivetrain"</t>
  </si>
  <si>
    <t>Tires, air pressure, 33 psi. Check tread depth with quarter. Check scooter tire press - 50 psi. Check Elite bike - 65 psi.</t>
  </si>
  <si>
    <t>Hatchback door handle: Check for binding, lubricate with silicone. If binding, replace handle with aftermarket version of Honda part 74810-S6A-003. See service manual (hardcopy version) pg 20-178.</t>
  </si>
  <si>
    <t>ID00562</t>
  </si>
  <si>
    <t>Battery, top-off charge using battery maintainer.</t>
  </si>
  <si>
    <t>Trip to Roanoke</t>
  </si>
  <si>
    <t>ID01222</t>
  </si>
  <si>
    <t>2008 Globe Elite</t>
  </si>
  <si>
    <t>2023 Sirrus 1.0</t>
  </si>
  <si>
    <t>2000 Civic</t>
  </si>
  <si>
    <t>2002 CRV</t>
  </si>
  <si>
    <t>2002 Tacoma</t>
  </si>
  <si>
    <t>2006 Ranger</t>
  </si>
  <si>
    <t>2006 WR250F</t>
  </si>
  <si>
    <t>2009 DR650</t>
  </si>
  <si>
    <t>2009 Fit</t>
  </si>
  <si>
    <t>2013 Ariens</t>
  </si>
  <si>
    <t>2020 Honda HRN</t>
  </si>
  <si>
    <t>Lube front and rear pivot points (i.e. derailleurs, v-brakes, etc. Adjust shift cables).</t>
  </si>
  <si>
    <t>Don and Deb do annual FIT (colon cancer screening test). Get test kit from Amazon (see Link). Record results in my Health Care spreadsheet in the "Med Labs" tab.</t>
  </si>
  <si>
    <t>Replaced damaged headset with the sealed bearings pirated from a Cane Creek headset (part # 40EC34). My headset now consists of sealed bearings (from 40EC34) and spacers from the original headseat.</t>
  </si>
  <si>
    <t>Clean and oil chains. Used UFO, but get Smoove lube next time.</t>
  </si>
  <si>
    <t>Clean and oil chain. Used UFO, but get Smoove lube next time.</t>
  </si>
  <si>
    <t>Spark plugs, check for tightness (30 min). All were tight.</t>
  </si>
  <si>
    <t>Trip to Mount Airy 8/11 to repair Globe Elite headset</t>
  </si>
  <si>
    <t>Trip to Roanoke 8/15 to get new Sirrus bike</t>
  </si>
  <si>
    <t>Tires, air pressure, 33 psi. Check tread depth with quarter. Check scooter tire press - 50 psi. Check Elite and Sirrus bikes - 65 psi.</t>
  </si>
  <si>
    <t>Adjusted the front derailleur. It was rubbing the cage when 2/7 gears were selected. Followed Part Tool video instructions (google "Park Tool front derailleur adjustment"). After performing the Park Tool instructions I test rode the bike and made some fine-tuning adjustments to the L and H limit stops to remove all rubbing.</t>
  </si>
  <si>
    <t>Clean siding, North Side.Use ladder, brush, wash rag, and solution. Solution = 2 gal H20, 1/3 cup Ajax dishsoap, 1/3 cup liquid laundry detergent, 1 cup bleach (opt, if mildew). Use the rag on the orange plastic scrubbrush to clean Dining room. Also use the telescoping branch cutter with the rag draped over the metal head to clean the highest siding and the white soffitt.</t>
  </si>
  <si>
    <t>Fuel injector cleaner (Super Tech)</t>
  </si>
  <si>
    <t>USAA 6 month Auto Insurance payment due 2/28. Pay premium on 2/28 using credit card via USAA bill-pay. Premium amount is displayed in USAA PC app. Update const_408</t>
  </si>
  <si>
    <t>USAA 6 month Auto Insurance. Pay premium by 1st day of Sept using credit card. Premium amount is displayed in USAA PC app. Update const_408</t>
  </si>
  <si>
    <t>USAA 12 month Homeowners Insurance. Pay premium 1st day of Sept using credit card. Premium amount is displayedin USAA PC app. Update const_406</t>
  </si>
  <si>
    <t>Clean siding, South Side. Use ladder, pole extension, duct tape, wrapping rope, brush, wash rag and solution. Solution = 2 gal H20, 1/3 cup Ajax dishsoap, 1/3 cup liquid laundry detergent, 1 cup bleach (opt, if mildew).</t>
  </si>
  <si>
    <t>Performed on or due Date</t>
  </si>
  <si>
    <t>Virginia Estimated Tax Voucher #3 due by September 15th. Record in Ledger just like past entries (search for "Voucher" in col H), even if the amount is $0. Don't forget to enter the "Tax Year" in column AK of Ledger. Make payment via the Link.  Paid: $44.  Confirmation Number: EZ7551156</t>
  </si>
  <si>
    <t>Federal Estimated Tax Payment #3 due by September 15th. Record in Ledger just like past entries (search for "Payment" in col H), even if the amount is $0. Don't forget to enter the "Tax Year" in column AK of Ledger. Make payment via the Link.  Paid: $163.  Confirmation Number: 222-3648-9178-2731</t>
  </si>
  <si>
    <t>Renew Don's passport. Ideally renew 6 months before expiration. Expires 3 Mar 2024, so renew on 2 Sept 2023. My passport photo is in my inbox. Mailed renewal package on 9/6/23 using USPS Priority mail.</t>
  </si>
  <si>
    <t>Don, Vitamin D2 50,000 iu. Take weekly, Tuesday AM for 12 weeks.</t>
  </si>
  <si>
    <t>Thermal expansion tank air pressure check. Secure power to HW htr. Run water at mud room faucet for 15 sec. Use pressure test gauge to get water pressure on spigot located on water heater inlet (try mud room sink to see if same).  Shut main water valve. Remove water pressure from plumbing system by opening/shutting mud room faucet. Measure air pressure at thermal expansion tank. Adjust air pressure so that it equals the water pressure reading; last water pressure reading was 50 psig. Open main water valve. Restore power to HW htr.</t>
  </si>
  <si>
    <t>1. 9/12/23 - Take last of 50K iu soft gels. 
2. 9/19/23 - Start 5K iu OTC D3 daily. Make 10/10/23 test appmnt.
3. 10/10/23 0845 - Get Vitamin D tested. Want level to be 40 ng/ml.</t>
  </si>
  <si>
    <t>ID00520.1</t>
  </si>
  <si>
    <t>Get Virginia State Inspection for Fit (Drive Safe Automotive, 700 W. Spiller St 276-228-4466). Bring a check/cash, credit cards incur a surcharge.</t>
  </si>
  <si>
    <t>Clean siding, East Side. Use ladder, brush, wash rag and solution. Solution = 2 gal H20, 1/3 cup Ajax dishsoap, 1/3 cup liquid laundry detergent, 1 cup bleach (opt, if mildew). First, scrub the ground planls using the pink hand towel. Scrub parallel to siding planks. Second, tape the stick/scrubbrush to the telescoping branch cutter.Then use the orange plastic scrubbrush on a stick to clean roof gable, scrubbing perpendicular to siding plank. This job takes 4.5 - 5 hrs.</t>
  </si>
  <si>
    <t xml:space="preserve">Hulu: on 11/27/22 initiated a Black Friday subscription for $1.99/ year using 2725 credit card. Subscription ends 11/27/2023 but cancel 10 days early on11/17/2023. Run via the Hulu app, using the built-in Chromecast to our TV. Cancelled around 9/10/23
</t>
  </si>
  <si>
    <t>Trip to Charleston, SC for Donny CPO pinning</t>
  </si>
  <si>
    <t>Schedule Virginia State Inspection for Fit (Drive Safe Automotive, 700 W. Spiller St 276-228-4466). Call beginning of Oct (10/1) to make 0800 appmnt for  mid-month (15-18th). Update Tickler ID00520 with the actual date.</t>
  </si>
  <si>
    <t>Trips to Win-Sal and Christiansburg</t>
  </si>
  <si>
    <t>Water heater: remove scale from elements. Replaced sacrificial Anode due to moderate pitting In 2020 I replaced the 5500 watt elements with 4500. Same amount of scale noted…</t>
  </si>
  <si>
    <t>Trans fluid, replace, (refill takes about 2.9 qts). Need 3 qts Honda ATF-DW1 (part # 08200-9008) &amp; metal drain gasket (part # 90471-PX4-000). The link has a price of $6.88/qt and reasonable shipping $10.81.</t>
  </si>
  <si>
    <t>Trans fluid, replace filter 25430-PLR-003 ( look in CarParts.XLSX). Refer to service manual pg 14-242.</t>
  </si>
  <si>
    <t xml:space="preserve">Honda Fit tires, air pressure, adjust to 33 psi after tire rotation. </t>
  </si>
  <si>
    <t>Tires, rotate uni-directional tires (DrvrRr-&gt;PassFrt-&gt;PassRr-&gt;DrvrFrt-&gt;DrvrRr). Torque to 80 ft lbs. TP 33 psi. Check tread depth with quarter. Inspect brakes (brake shoe lining at thinnest spot on all 4 shoes, 3.62 mm. Service limit = 1 mm ), Perform ID00710.</t>
  </si>
  <si>
    <t>Tires, rotate uni-directional tires (DrvrRr-&gt;PassFrt-&gt;PassRr-&gt;DrvrFrt-&gt;DrvrRr). Torque to 80 ft lbs. TP 33 psi. Check tread depth with quarter. Inspect brakes (brake shoe lining at thinnest spot on all 4 shoes, x.xx mm. Service limit = 1 mm ), Perform ID00710.</t>
  </si>
  <si>
    <t>Pay Personal Property Taxes to Wytheville &amp; Wythe County. Due by 12/5 of year. Pay at local treasurer's office, no need to mail it…</t>
  </si>
  <si>
    <t>Trips to Blacksburg(Deb derm), Mount Airy (Fertilizer, Andy Griffith)</t>
  </si>
  <si>
    <t>Trane yearly heat pump check (PTU)</t>
  </si>
  <si>
    <t>Trips to Roanoke (2 round trips) for Deb to help Dot pack.</t>
  </si>
  <si>
    <t>Administer NexGard 30 day dose to Louie. We give Louie 2/3 (.67) of the 60.1-121 lb chew.</t>
  </si>
  <si>
    <t>ID00702</t>
  </si>
  <si>
    <t>Replace ignition coil packs at each 100K interval. Get OEM HITACHI IGC0073 coil pack from RockAuto @$33. Honda OEM coil pack part is 30520-RB0-S01 but very expensive, $139.45 .</t>
  </si>
  <si>
    <t>Lube front and rear pivot points (i.e. derailleurs, v-brakes, etc.) Adjust shift cables.</t>
  </si>
  <si>
    <t xml:space="preserve">Spark plugs removed, cleaned and installed (NGK IZFR6K13), gap .047-.051".  Service Manual says to put a "small amount" of anti-seize on plug threads. I torqued to 18 ft-lb. Marked ID00697 as complete too. </t>
  </si>
  <si>
    <t>Serpentine belt and tensioner, replace. Service manual pg 4-30. See Link for details. See my parts spreadsheet for pricing, C:\C_BackUp\Car Parts.xlsx</t>
  </si>
  <si>
    <t>Perform a Roth Conversion on 12/27/2023 to get a good MAGI that will keep our ACA premiums low. Look at folders in Link. Start conversion NLT than 12/27 to ensure it falls in the current tax year. For 2023 do conversion from Don's Trad IRA and if necessary withhold a bulk amount to cover any Fed/State income taxes. If we're getting close to the VA threshold of VAGI exceeding $23,900, you might want to withhold some $ for VA income tax.</t>
  </si>
  <si>
    <t>Federal Estimated Tax Payment #4 due by January 15th of next year. Record in Ledger just like past entries (search for "Payment" in col H), even if the amount is $0. Don't forget to enter the "Tax Year" in column AK of Ledger. Make payment via the Link.  Paid: $211.  Confirmation Number: 222-4405-0331-6551</t>
  </si>
  <si>
    <t>Virginia Estimated Tax Voucher #4 due by January15th of next year. Record in Ledger just like past entries (search for "Voucher" in col H), even if the amount is $0. Don't forget to enter the "Tax Year" in column AK of Ledger. Make payment via the Link.  Paid: $79.  Confirmation Number: EZ7793206.</t>
  </si>
  <si>
    <t>Spark plugs, replace. See pg 14 of owners manual.</t>
  </si>
  <si>
    <t>Look for Financial/Const constants that need updating (blue text). As year-end approaches look for IRS forms for income tax return. During tax season set time interval to 7 days, otherwise 30 days.</t>
  </si>
  <si>
    <t>Fertilize lawn. Use Lowes Sta-Green 22-0-4 ($39.98, item # 5149692) to cover 12,000 sq ft. Set the spreader to "4 3/4". The bag yields a bit more than 2 applications. The extra gets spread in the gully.</t>
  </si>
  <si>
    <t>Two trips to Bluefield</t>
  </si>
  <si>
    <t>Clean and oil chain. Use UFO, but get Smoove lube next time.</t>
  </si>
  <si>
    <t xml:space="preserve">Spark plugs,replace (NGK IZFR6K13), gap .047-.051". Service Manual says to put a "small amount" of anti-seize on plug threads and torque to 20 lb-ft, I hand tightened. Put a dab of diaelectric grease on top tip. Mark ID00697 as complete too. </t>
  </si>
  <si>
    <t xml:space="preserve">Spark plugs, check for tightness (30 min), #2, 3 were tight. #1,4 were nearly tight. </t>
  </si>
  <si>
    <t>Spark plugs, check for tightness (30 min) #1,2,3 were tight. #4 was nearly tight.</t>
  </si>
  <si>
    <t>Spark plugs, check for tightness (30 min), #1 was tight. #2,3,4 were barely wrench tight, but tighter than finger tight.</t>
  </si>
  <si>
    <t>Oil change 4 qts 5w-20 synthetic $19 Super-Tech 5 qt from Walmart. Purolator L14610 $6.29 from Tractor Supply. Reset oil life indicator according to owners manual, pg 248 and mark ID00641 as complete.</t>
  </si>
  <si>
    <t>Spark plugs, check for tightness (30 min) #1,2,3 not checked (previously OK). #4 was now tight.</t>
  </si>
  <si>
    <t>Spark plugs, check for tightness (30 min) #1,2,3 not checked (previously OK). #4 was nearly tight.</t>
  </si>
  <si>
    <t>ID00594</t>
  </si>
  <si>
    <t>Check exhaust flange (aft of second catalytic converter) for rust. If rusty: jack up car, wire brush loose rust/paint, repaint with Rustoleum Hi-Temp spray paint.</t>
  </si>
  <si>
    <t>Trip to Asheville, NC</t>
  </si>
  <si>
    <t>Patch hi-pressure AC line near the Hi pressure valve fitting</t>
  </si>
  <si>
    <t>Repaint (Rustoleum hi temp paint) the exhaust flanges where the aft catalytic converter bolts up to resonator pipe.</t>
  </si>
  <si>
    <t>Repair rear door inner seal. Damaged by Louie while entering car. Fixed the tear using foam rubber weatherstripping and electrical tape.</t>
  </si>
  <si>
    <t xml:space="preserve">Pressure Reducing Valve testing &amp; maintenance. Brand = Wilkins, model # = NR3XL with double union joints. The testing &amp; maintenance instructions came with a repair kit I bought which has spare parts. Follow just the testing steps and if so directed then perform the maintenance steps. If maintenance doesn't fix it, there are repair steps too. The repair kit is in basement near plumbing tool box. Also, some other documentation is in a manila folder called "Pressure Reducing Valve"  in the "Property Documents" hanging folder, including a proof of purchase. To get another repair kit,  google "RK34-NR3XL Repair Kit" ~ $53. </t>
  </si>
  <si>
    <t>Compare our social security benefit to SSA. In SS tab set C66 to 0%, set the column N COLA projections (normally 2%) to 0%. Set const_505.2 to 67 date.  Using the SSA Link provided, compare our SocSec benefit amt (from Retire tab), with the SSA's 67 benefit estimate; they should be nearly equal (within $10). Don't compare our PIA's from SS tab. Here is the URL for the SSA: https://www.ssa.gov/benefits/retirement/estimator.html. Restore C66, etc...</t>
  </si>
  <si>
    <t>ID01232</t>
  </si>
  <si>
    <t>Grease and re-torque both crank arms (30 lb-ft). Blue threadlock used on 8mm allen head bolts.</t>
  </si>
  <si>
    <t>Replace washer inlet hoses every 5 years. On 3/28/24 I bought a hose set from Lowes $37.89 ( Eastman brand, Item #788151 | Model #98548) . Reciept is taped to back of washer</t>
  </si>
  <si>
    <t>Lube front and rear pivot points (i.e. derailleurs, v-brakes, etc.) Adjust shift cables/derailleurs, see Link.</t>
  </si>
  <si>
    <t xml:space="preserve"> Adjust shift cables/derailleurs. See Link</t>
  </si>
  <si>
    <t>Opt out of unsolicited junk mail. Must re-opt-out every 3 years, but recheck yearly. Don only. Deb account could not email a temp passwd.</t>
  </si>
  <si>
    <t>Plant any grass seed March 30. Use DLF Houndogs seed. Spread 7lbs/1000sqft. Spreader setting: Overseed (8.5), New lawn (9.5). Applied seed over old veg garden and front day lily garden.</t>
  </si>
  <si>
    <t>The HRN216 recall from Honda was for mowers sold May 2022 to June 2023. My HRN was sold in July 2020. Thus my mower is not affected. Also I went to the Honda web page and checked my serial number (MANA1136794) and confirmed it is not part of the recall.</t>
  </si>
  <si>
    <t xml:space="preserve">Installed an oil seal on governor shaft, Honda (marine) part # 91231-891-003. For some reason the oil seal does not come standard on the HRN mower. </t>
  </si>
  <si>
    <t>Spark plugs, check for tightness (30 min) #1,2,3,4 checked, all OK..</t>
  </si>
  <si>
    <t>Virginia Estimated Tax Voucher #1 due by May 1st. Record in Ledger just like past entries (search for "Voucher" in col H), even if the amount is $0. Don't forget to enter the "Tax Year" in column AK of Ledger. Make payment via the Link.  Paid: $59.  Confirmation Number: EZ8124477</t>
  </si>
  <si>
    <r>
      <rPr>
        <b/>
        <sz val="8"/>
        <rFont val="Arial"/>
        <family val="2"/>
      </rPr>
      <t>LifeStraw water filter</t>
    </r>
    <r>
      <rPr>
        <sz val="8"/>
        <rFont val="Arial"/>
        <family val="2"/>
      </rPr>
      <t>: Order one Internal Membrane Microfilter every 350 days = (365 ) - 15 (shipping).</t>
    </r>
  </si>
  <si>
    <t>ID01492</t>
  </si>
  <si>
    <t>ID01494</t>
  </si>
  <si>
    <t>(Reduce Gut Transit Time): I determined my fiber intake was 52g which is way too high. Now I need to figure what to cut. Tomorrow.</t>
  </si>
  <si>
    <t>(Reduce Gut Transit Time): My gut transit time is 144 hrs (range is 10-73 hrs) To lower transit time I started a program to derease fiber, probiotics and prebiotics. First, determine how much fiber I eat per day. I only need 30 grams according to Harvard Health.</t>
  </si>
  <si>
    <t>(Reduce Gut Transit Time): I was able to cut fiber down to ~32 grams. Now we wait until at least 7 days to see if there is a positive change.</t>
  </si>
  <si>
    <t>Check AC R134a refrigerant level. See procedure in the link.</t>
  </si>
  <si>
    <t>Interval Miles</t>
  </si>
  <si>
    <t>(Reduce Gut Transit Time):After a week of ~32 g of fiber, the stool is smaller and constipation seems worse. Returning to my regular high fiber meals ~52 g. When I get back to normal will likely increase fiber and see what happens.</t>
  </si>
  <si>
    <t>Repair vinyl flashing around rear deck. Some minor rot was found in the inside corner. Hopefully the vinyl work will divert water.</t>
  </si>
  <si>
    <t>Virginia Estimated Tax Voucher #2 due by June 15th. Record in Ledger just like past entries (search for "Voucher" in col H), even if the amount is $0. Don't forget to enter the "Tax Year" in column AL of Ledger. Make payment via the Link.  Paid: $60.  Confirmation Number: EZ8215237</t>
  </si>
  <si>
    <t>Federal Estimated Tax Payment #2 due by June 15th. Record in Ledger just like past entries (search for "Payment" in col H), even if the amount is $0. Don't forget to enter the "Tax Year" in column AL of Ledger. Make payment via the Link.  Paid: $0.  Confirmation Number:NA</t>
  </si>
  <si>
    <t>Deb wants her mother to move to Wytheville so that she has meaning in her life. Deb has assured me that it will not cost us anything.</t>
  </si>
  <si>
    <r>
      <t xml:space="preserve">Replace HVAC Air Filter every 664 days. 664 calendars days corresponds to 12 months of </t>
    </r>
    <r>
      <rPr>
        <b/>
        <i/>
        <u/>
        <sz val="8"/>
        <rFont val="Arial"/>
        <family val="2"/>
      </rPr>
      <t>usage</t>
    </r>
    <r>
      <rPr>
        <sz val="8"/>
        <rFont val="Arial"/>
        <family val="2"/>
      </rPr>
      <t xml:space="preserve">. Replace with Aprilaire model 210. ~ $50. </t>
    </r>
  </si>
  <si>
    <t>Coolant, thermostat, radiator cap, hoses: replacement. Next time get a 19 mm 6 pt deepwell from O-Reilly part # GM8320 to remove engine coolant drain plug. Order a new engine coolant drain plug from Honda (I already have the metal gasket). Order new splash shield clips from Honda.</t>
  </si>
  <si>
    <t>Coolant, thermostat, radiator cap, hoses: replacement.</t>
  </si>
  <si>
    <t>ID0188</t>
  </si>
  <si>
    <t>Perform DoorLoop e-pay extract for Wythe Home Services</t>
  </si>
  <si>
    <t>Thermal expansion tank air pressure check. Secure power to HW htr. Run water at mud room faucet for 15 sec. Use pressure test gauge to get water pressure on spigot located on water heater inlet.  Shut main water valve. Remove water pressure from plumbing system by opening/shutting mud room faucet. Measure air pressure at thermal expansion tank. Adjust air pressure so that it equals the water pressure reading; last water pressure reading was 50 psig. Open main water valve. Restore power to HW htr.</t>
  </si>
  <si>
    <t>Bluefield trip</t>
  </si>
  <si>
    <t xml:space="preserve">Carpets, Wash using Bissell machine from Lowes. $39.99/24 hrs. Used Bissell and Rug Doctor cleaner. Used 5 oz/tank. Used 2.2 tanks or 11 oz total. </t>
  </si>
  <si>
    <t>Administer NexGard 30 day dose to Louie. We give Louie 2/3 (.67) of the 60.1-121 lb chew.On 7/7/2024 ordered three chews from Chewy.com for $65.89 with a 15% off promo code and free shipping.</t>
  </si>
  <si>
    <r>
      <rPr>
        <b/>
        <sz val="8"/>
        <rFont val="Arial"/>
        <family val="2"/>
      </rPr>
      <t>LifeStraw water filter:</t>
    </r>
    <r>
      <rPr>
        <sz val="8"/>
        <rFont val="Arial"/>
        <family val="2"/>
      </rPr>
      <t xml:space="preserve"> Order Carbon Filters (3 pack) every 231 days = (3 * 82 days) - 15 (shipping).</t>
    </r>
  </si>
  <si>
    <t>Clean and oil chain. Use Rock N Roll Gold.</t>
  </si>
  <si>
    <t>Replaced chain (KMC X8) + "Missing Link"</t>
  </si>
  <si>
    <t>Intermittent DSL connection to Internet (Modem circle/ring flashing blue. I re-seated all of the wire terminals. Seemed to work. Technician still came our and verified everything working fine.</t>
  </si>
  <si>
    <t>Intermittent DSL connection to Internet (Modem circle/ring flashing blue again. Called Brightspeed tech support, they called it an "unstable line" - ticket 0275209. They were going to send a technician on Monday 7/29, however I received a text from tech support around 2000 saying the problem was fixed. If we have no further trouble, I'll reply to their text with "FIXED".</t>
  </si>
  <si>
    <t xml:space="preserve">Spark plugs,replace (NGK IZFR6K13), gap .047-.051".  Service Manual says to put a "small amount" of anti-seize on plug threads and torque to 20 ft-lb. Mark ID00697 as complete too. </t>
  </si>
  <si>
    <t>Dest</t>
  </si>
  <si>
    <t>Fit: Winston-Salem trip</t>
  </si>
  <si>
    <t>Fit:  to Winston-Salem, Christiansburg</t>
  </si>
  <si>
    <t>Clean siding, North Side.Use step ladder, brush, wash rag, and solution. Solution = 2 gal H20, 1/3 cup Ajax dishsoap, 1/3 cup liquid laundry detergent, 1 cup bleach (opt, if mildew). Use the rag on the orange plastic scrubbrush to clean Dining room. Also use the telescoping branch cutter with the rag draped over the metal head to clean the highest siding and the white soffitt. Buy a "DocaPole"?</t>
  </si>
  <si>
    <t>USAA 6 month Auto Insurance payment due 9/1. Pay premium on 9/1 using credit card via USAA bill-pay. Premium amount is displayed in USAA phone app under Inbox&gt;My Documents&gt;Insurance. Update const_408</t>
  </si>
  <si>
    <t>USAA 12 month Homeowners Insurance. Pay premium 1st day of Sept using credit card. Premium amount is displayed in USAA phone app under Inbox&gt;My Documents&gt;Insurance. Update const_406</t>
  </si>
  <si>
    <t>Clean and oil chain. Use UFO, but get Rock N Roll Gold next time.</t>
  </si>
  <si>
    <t>Virginia Estimated Tax Voucher #3 due by September 15th. Record in Ledger just like past entries (search for "Voucher" in col H), even if the amount is $0. Don't forget to enter the "Tax Year" in column AK of Ledger. Make payment via the Link.  Paid: $60.  Confirmation Number: EZ8386115&gt;</t>
  </si>
  <si>
    <t>Federal Estimated Tax Payment #3 due by September 15th. Record in Ledger just like past entries (search for "Payment" in col H), even if the amount is $0. Don't forget to enter the "Tax Year" in column AL of Ledger. Make payment via the Link.  Paid: $0.  Confirmation Number:NA</t>
  </si>
  <si>
    <t>Get Virginia State Inspection for Fit (Drive Safe Automotive, 700 W. Spiller St 276-228-4466) on 10/9/2024 @ 0800. Bring a check/cash, credit cards incur a surcharge.</t>
  </si>
  <si>
    <t>ID01880</t>
  </si>
  <si>
    <t>Spark plugs, check for tightness (30 min) #1,3,4 checked, OK. #2 nearly tight.</t>
  </si>
  <si>
    <r>
      <rPr>
        <b/>
        <sz val="8"/>
        <rFont val="Arial"/>
        <family val="2"/>
      </rPr>
      <t>LifeStraw water filter</t>
    </r>
    <r>
      <rPr>
        <sz val="8"/>
        <rFont val="Arial"/>
        <family val="2"/>
      </rPr>
      <t>: Replace the Carbon Filter every 78 days. If this is last Filter, order a new 3 pack, see Tickler ID01490.</t>
    </r>
  </si>
  <si>
    <t>Fit: Christiansburg: Recliners, Kroger, Miata. Charlottesville: Bodo's and meet Erin &amp; Joe</t>
  </si>
  <si>
    <t>PCV Valve, replace</t>
  </si>
  <si>
    <t>Mileage (Last performed)</t>
  </si>
  <si>
    <t>Date (Last performed)</t>
  </si>
  <si>
    <t>Spark plugs, check for tightness (20 ft-lb). Record status of tightness per cylinder, use past history as guide.</t>
  </si>
  <si>
    <t>Tires, air pressure, 33 psi.</t>
  </si>
  <si>
    <t>Battery, inspect connection and case</t>
  </si>
  <si>
    <t>Check AC R134a refrigerant level. See procedure in official service manual.</t>
  </si>
  <si>
    <t>Order anticipated Honda FIT parts for next year. Save on shipping.</t>
  </si>
  <si>
    <t>Trans fluid, replace, (drain/refill takes about 2.9 qts). Need 3 qts Honda ATF-DW1 (part # 08200-9008) &amp; metal drain gasket (part # 90471-PX4-000). The link has a price of $6.88/qt and reasonable shipping $10.81.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</si>
</sst>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mm/dd/yy_)"/>
    <numFmt numFmtId="165" formatCode="#,##0;[Red]#,##0"/>
    <numFmt numFmtId="166" formatCode="m/d/yy"/>
    <numFmt numFmtId="167" formatCode="_([$€-2]* #,##0.00_);_([$€-2]* \(#,##0.00\);_([$€-2]* &quot;-&quot;??_)"/>
    <numFmt numFmtId="168" formatCode="[$-409]d\-mmm\-yy;@"/>
    <numFmt numFmtId="169" formatCode="mm/dd/yy;@"/>
    <numFmt numFmtId="170" formatCode="m/d/yy;@"/>
    <numFmt numFmtId="171" formatCode="#,##0.0;[Red]#,##0.0"/>
    <numFmt numFmtId="172" formatCode="0.00000"/>
    <numFmt numFmtId="173" formatCode="ddd\ m/d/yy"/>
    <numFmt numFmtId="174" formatCode="0.0"/>
  </numFmts>
  <fonts count="24" x14ac:knownFonts="1">
    <font>
      <sz val="10"/>
      <name val="Courier"/>
    </font>
    <font>
      <b/>
      <sz val="8"/>
      <color indexed="81"/>
      <name val="Tahoma"/>
      <family val="2"/>
    </font>
    <font>
      <b/>
      <u/>
      <sz val="8"/>
      <color indexed="81"/>
      <name val="Tahoma"/>
      <family val="2"/>
    </font>
    <font>
      <sz val="10"/>
      <name val="Courier"/>
      <family val="3"/>
    </font>
    <font>
      <sz val="8"/>
      <name val="Courier"/>
      <family val="3"/>
    </font>
    <font>
      <sz val="10"/>
      <name val="Arial"/>
      <family val="2"/>
    </font>
    <font>
      <b/>
      <sz val="8"/>
      <name val="Arial"/>
      <family val="2"/>
    </font>
    <font>
      <b/>
      <sz val="10"/>
      <name val="Arial"/>
      <family val="2"/>
    </font>
    <font>
      <b/>
      <sz val="8"/>
      <color indexed="48"/>
      <name val="Tahoma"/>
      <family val="2"/>
    </font>
    <font>
      <sz val="8"/>
      <name val="Arial"/>
      <family val="2"/>
    </font>
    <font>
      <b/>
      <sz val="8"/>
      <color indexed="57"/>
      <name val="Tahoma"/>
      <family val="2"/>
    </font>
    <font>
      <b/>
      <sz val="9"/>
      <color indexed="81"/>
      <name val="Tahoma"/>
      <family val="2"/>
    </font>
    <font>
      <sz val="9"/>
      <color indexed="81"/>
      <name val="Tahoma"/>
      <family val="2"/>
    </font>
    <font>
      <strike/>
      <sz val="8"/>
      <name val="Arial"/>
      <family val="2"/>
    </font>
    <font>
      <u/>
      <sz val="10"/>
      <color theme="10"/>
      <name val="Courier"/>
      <family val="3"/>
    </font>
    <font>
      <u/>
      <sz val="8"/>
      <color theme="10"/>
      <name val="Arial"/>
      <family val="2"/>
    </font>
    <font>
      <b/>
      <sz val="11"/>
      <color theme="1"/>
      <name val="Calibri"/>
      <family val="2"/>
      <scheme val="minor"/>
    </font>
    <font>
      <sz val="10"/>
      <name val="Calibri"/>
      <family val="2"/>
      <scheme val="minor"/>
    </font>
    <font>
      <sz val="11"/>
      <name val="Calibri"/>
      <family val="2"/>
      <scheme val="minor"/>
    </font>
    <font>
      <sz val="8"/>
      <color indexed="81"/>
      <name val="Tahoma"/>
      <family val="2"/>
    </font>
    <font>
      <b/>
      <u/>
      <sz val="8"/>
      <name val="Arial"/>
      <family val="2"/>
    </font>
    <font>
      <b/>
      <i/>
      <u/>
      <sz val="8"/>
      <name val="Arial"/>
      <family val="2"/>
    </font>
    <font>
      <sz val="8"/>
      <color rgb="FF0000FF"/>
      <name val="Arial"/>
      <family val="2"/>
    </font>
    <font>
      <u/>
      <sz val="10"/>
      <color theme="10"/>
      <name val="Arial"/>
      <family val="2"/>
    </font>
  </fonts>
  <fills count="11">
    <fill>
      <patternFill patternType="none"/>
    </fill>
    <fill>
      <patternFill patternType="gray125"/>
    </fill>
    <fill>
      <patternFill patternType="solid">
        <fgColor indexed="51"/>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7" fontId="3" fillId="0" borderId="0" applyFont="0" applyFill="0" applyBorder="0" applyAlignment="0" applyProtection="0"/>
    <xf numFmtId="0" fontId="14" fillId="0" borderId="0" applyNumberFormat="0" applyFill="0" applyBorder="0" applyAlignment="0" applyProtection="0"/>
  </cellStyleXfs>
  <cellXfs count="151">
    <xf numFmtId="0" fontId="0" fillId="0" borderId="0" xfId="0"/>
    <xf numFmtId="0" fontId="0" fillId="0" borderId="0" xfId="0" applyAlignment="1">
      <alignment vertical="center"/>
    </xf>
    <xf numFmtId="0" fontId="0" fillId="0" borderId="0" xfId="0" applyAlignment="1">
      <alignment wrapText="1"/>
    </xf>
    <xf numFmtId="0" fontId="5" fillId="0" borderId="1" xfId="0" applyFont="1" applyBorder="1" applyAlignment="1">
      <alignment horizontal="center"/>
    </xf>
    <xf numFmtId="3" fontId="5" fillId="0" borderId="1" xfId="0" applyNumberFormat="1" applyFont="1" applyBorder="1" applyAlignment="1">
      <alignment horizontal="center"/>
    </xf>
    <xf numFmtId="0" fontId="6" fillId="2" borderId="1" xfId="0" applyFont="1" applyFill="1" applyBorder="1" applyAlignment="1">
      <alignment horizontal="center" vertical="center" wrapText="1"/>
    </xf>
    <xf numFmtId="0" fontId="5" fillId="0" borderId="1" xfId="0" applyFont="1" applyBorder="1" applyAlignment="1">
      <alignment horizontal="left"/>
    </xf>
    <xf numFmtId="0" fontId="5" fillId="0" borderId="0" xfId="0" applyFont="1" applyAlignment="1">
      <alignment horizontal="center"/>
    </xf>
    <xf numFmtId="0" fontId="5" fillId="0" borderId="0" xfId="0" applyFont="1" applyAlignment="1">
      <alignment wrapText="1"/>
    </xf>
    <xf numFmtId="0" fontId="5" fillId="0" borderId="0" xfId="0" applyFont="1"/>
    <xf numFmtId="0" fontId="7" fillId="2" borderId="1" xfId="0" applyFont="1" applyFill="1" applyBorder="1" applyAlignment="1">
      <alignment horizontal="center" wrapText="1"/>
    </xf>
    <xf numFmtId="2" fontId="5" fillId="0" borderId="1" xfId="0" applyNumberFormat="1" applyFont="1" applyBorder="1" applyAlignment="1">
      <alignment horizontal="center"/>
    </xf>
    <xf numFmtId="168" fontId="5" fillId="0" borderId="1" xfId="0" applyNumberFormat="1" applyFont="1" applyBorder="1" applyAlignment="1">
      <alignment horizontal="center"/>
    </xf>
    <xf numFmtId="170" fontId="5" fillId="0" borderId="1" xfId="0" applyNumberFormat="1" applyFont="1" applyBorder="1" applyAlignment="1">
      <alignment horizontal="center"/>
    </xf>
    <xf numFmtId="3" fontId="5" fillId="0" borderId="0" xfId="0" applyNumberFormat="1" applyFont="1"/>
    <xf numFmtId="169" fontId="6" fillId="2" borderId="1" xfId="0" applyNumberFormat="1" applyFont="1" applyFill="1" applyBorder="1" applyAlignment="1">
      <alignment horizontal="center" vertical="center" wrapText="1"/>
    </xf>
    <xf numFmtId="0" fontId="9" fillId="0" borderId="0" xfId="0" applyFont="1"/>
    <xf numFmtId="0" fontId="9" fillId="0" borderId="0" xfId="0" applyFont="1" applyAlignment="1">
      <alignment wrapText="1"/>
    </xf>
    <xf numFmtId="0" fontId="9" fillId="3" borderId="1" xfId="0" applyFont="1" applyFill="1" applyBorder="1" applyAlignment="1">
      <alignment wrapText="1"/>
    </xf>
    <xf numFmtId="170" fontId="9" fillId="3" borderId="1" xfId="0" applyNumberFormat="1" applyFont="1" applyFill="1" applyBorder="1" applyAlignment="1">
      <alignment wrapText="1"/>
    </xf>
    <xf numFmtId="170" fontId="9" fillId="0" borderId="0" xfId="0" applyNumberFormat="1" applyFont="1" applyAlignment="1">
      <alignment wrapText="1"/>
    </xf>
    <xf numFmtId="165" fontId="9" fillId="0" borderId="1" xfId="0" applyNumberFormat="1" applyFont="1" applyBorder="1" applyAlignment="1">
      <alignment horizontal="center"/>
    </xf>
    <xf numFmtId="166" fontId="9" fillId="0" borderId="1" xfId="0" applyNumberFormat="1" applyFont="1" applyBorder="1" applyAlignment="1">
      <alignment horizontal="center"/>
    </xf>
    <xf numFmtId="171" fontId="9" fillId="0" borderId="1" xfId="0" applyNumberFormat="1" applyFont="1" applyBorder="1" applyAlignment="1">
      <alignment horizontal="center"/>
    </xf>
    <xf numFmtId="0" fontId="9" fillId="0" borderId="1" xfId="0" applyFont="1" applyBorder="1" applyAlignment="1">
      <alignment horizontal="left" wrapText="1" shrinkToFit="1"/>
    </xf>
    <xf numFmtId="169" fontId="9" fillId="0" borderId="1" xfId="0" applyNumberFormat="1" applyFont="1" applyBorder="1" applyAlignment="1">
      <alignment horizontal="center"/>
    </xf>
    <xf numFmtId="3" fontId="5" fillId="0" borderId="2" xfId="0" applyNumberFormat="1" applyFont="1" applyBorder="1" applyAlignment="1">
      <alignment horizontal="center"/>
    </xf>
    <xf numFmtId="0" fontId="5" fillId="0" borderId="2" xfId="0" applyFont="1" applyBorder="1" applyAlignment="1">
      <alignment horizontal="center"/>
    </xf>
    <xf numFmtId="171" fontId="9" fillId="0" borderId="1" xfId="0" applyNumberFormat="1" applyFont="1" applyBorder="1" applyAlignment="1">
      <alignment horizontal="center" wrapText="1" shrinkToFit="1"/>
    </xf>
    <xf numFmtId="38" fontId="9" fillId="5" borderId="1" xfId="0" applyNumberFormat="1" applyFont="1" applyFill="1" applyBorder="1" applyAlignment="1">
      <alignment horizontal="center" wrapText="1" shrinkToFit="1"/>
    </xf>
    <xf numFmtId="0" fontId="0" fillId="0" borderId="0" xfId="0" applyAlignment="1">
      <alignment wrapText="1" shrinkToFit="1"/>
    </xf>
    <xf numFmtId="16" fontId="0" fillId="0" borderId="0" xfId="0" applyNumberFormat="1" applyAlignment="1">
      <alignment wrapText="1" shrinkToFit="1"/>
    </xf>
    <xf numFmtId="1" fontId="0" fillId="0" borderId="0" xfId="0" applyNumberFormat="1" applyAlignment="1">
      <alignment wrapText="1" shrinkToFit="1"/>
    </xf>
    <xf numFmtId="38" fontId="0" fillId="0" borderId="0" xfId="0" applyNumberFormat="1" applyAlignment="1">
      <alignment wrapText="1" shrinkToFit="1"/>
    </xf>
    <xf numFmtId="172" fontId="0" fillId="0" borderId="0" xfId="0" applyNumberFormat="1" applyAlignment="1">
      <alignment wrapText="1" shrinkToFit="1"/>
    </xf>
    <xf numFmtId="0" fontId="9" fillId="0" borderId="0" xfId="0" applyFont="1" applyAlignment="1">
      <alignment horizontal="left"/>
    </xf>
    <xf numFmtId="0" fontId="0" fillId="0" borderId="1" xfId="0" applyBorder="1"/>
    <xf numFmtId="0" fontId="9" fillId="0" borderId="1" xfId="0" applyFont="1" applyBorder="1" applyAlignment="1">
      <alignment horizontal="center" wrapText="1" shrinkToFit="1"/>
    </xf>
    <xf numFmtId="14" fontId="5" fillId="0" borderId="1" xfId="0" applyNumberFormat="1" applyFont="1" applyBorder="1" applyAlignment="1">
      <alignment horizontal="center"/>
    </xf>
    <xf numFmtId="166" fontId="0" fillId="0" borderId="0" xfId="0" applyNumberFormat="1"/>
    <xf numFmtId="170" fontId="9" fillId="0" borderId="1" xfId="0" applyNumberFormat="1" applyFont="1" applyBorder="1" applyAlignment="1">
      <alignment horizontal="center" wrapText="1" shrinkToFit="1"/>
    </xf>
    <xf numFmtId="170" fontId="9" fillId="0" borderId="0" xfId="0" applyNumberFormat="1" applyFont="1" applyAlignment="1">
      <alignment horizontal="left"/>
    </xf>
    <xf numFmtId="1" fontId="0" fillId="0" borderId="0" xfId="0" applyNumberFormat="1"/>
    <xf numFmtId="0" fontId="9" fillId="0" borderId="1" xfId="0" applyFont="1" applyBorder="1" applyAlignment="1">
      <alignment horizontal="left" vertical="top" wrapText="1" shrinkToFit="1"/>
    </xf>
    <xf numFmtId="173" fontId="0" fillId="0" borderId="0" xfId="0" applyNumberFormat="1" applyAlignment="1">
      <alignment wrapText="1" shrinkToFit="1"/>
    </xf>
    <xf numFmtId="16" fontId="0" fillId="0" borderId="1" xfId="0" applyNumberFormat="1" applyBorder="1"/>
    <xf numFmtId="3" fontId="0" fillId="0" borderId="0" xfId="0" applyNumberFormat="1"/>
    <xf numFmtId="3" fontId="0" fillId="0" borderId="0" xfId="0" applyNumberFormat="1" applyAlignment="1">
      <alignment wrapText="1" shrinkToFit="1"/>
    </xf>
    <xf numFmtId="14" fontId="0" fillId="0" borderId="0" xfId="0" applyNumberFormat="1"/>
    <xf numFmtId="0" fontId="9" fillId="0" borderId="1" xfId="0" applyFont="1" applyBorder="1" applyAlignment="1">
      <alignment vertical="top" wrapText="1" shrinkToFit="1"/>
    </xf>
    <xf numFmtId="0" fontId="6" fillId="0" borderId="1" xfId="0" applyFont="1" applyBorder="1" applyAlignment="1">
      <alignment horizontal="center" vertical="center" wrapText="1" shrinkToFit="1"/>
    </xf>
    <xf numFmtId="170" fontId="6" fillId="0" borderId="1" xfId="0" applyNumberFormat="1" applyFont="1" applyBorder="1" applyAlignment="1">
      <alignment horizontal="center" vertical="center" wrapText="1" shrinkToFit="1"/>
    </xf>
    <xf numFmtId="38" fontId="6" fillId="0" borderId="1" xfId="0" applyNumberFormat="1" applyFont="1" applyBorder="1" applyAlignment="1">
      <alignment horizontal="center" vertical="center" wrapText="1" shrinkToFit="1"/>
    </xf>
    <xf numFmtId="173" fontId="6" fillId="0" borderId="1" xfId="0" applyNumberFormat="1" applyFont="1" applyBorder="1" applyAlignment="1">
      <alignment horizontal="center" vertical="center" wrapText="1" shrinkToFit="1"/>
    </xf>
    <xf numFmtId="166" fontId="6" fillId="0" borderId="1" xfId="0" applyNumberFormat="1" applyFont="1" applyBorder="1" applyAlignment="1">
      <alignment horizontal="center" vertical="center" wrapText="1" shrinkToFit="1"/>
    </xf>
    <xf numFmtId="1" fontId="6" fillId="0" borderId="1" xfId="0" applyNumberFormat="1" applyFont="1" applyBorder="1" applyAlignment="1">
      <alignment horizontal="center" vertical="center" wrapText="1" shrinkToFit="1"/>
    </xf>
    <xf numFmtId="165" fontId="6" fillId="0" borderId="1" xfId="0" applyNumberFormat="1" applyFont="1" applyBorder="1" applyAlignment="1">
      <alignment horizontal="center" vertical="center" wrapText="1" shrinkToFit="1"/>
    </xf>
    <xf numFmtId="173" fontId="9" fillId="0" borderId="1" xfId="0" applyNumberFormat="1" applyFont="1" applyBorder="1" applyAlignment="1">
      <alignment horizontal="center" wrapText="1" shrinkToFit="1"/>
    </xf>
    <xf numFmtId="166" fontId="9" fillId="0" borderId="1" xfId="0" applyNumberFormat="1" applyFont="1" applyBorder="1" applyAlignment="1">
      <alignment horizontal="left" wrapText="1" shrinkToFit="1"/>
    </xf>
    <xf numFmtId="0" fontId="0" fillId="0" borderId="0" xfId="0" applyAlignment="1">
      <alignment horizontal="left" vertical="top" wrapText="1" shrinkToFit="1"/>
    </xf>
    <xf numFmtId="16" fontId="0" fillId="0" borderId="0" xfId="0" applyNumberFormat="1" applyAlignment="1">
      <alignment horizontal="left" vertical="top" wrapText="1" shrinkToFit="1"/>
    </xf>
    <xf numFmtId="172" fontId="0" fillId="0" borderId="0" xfId="0" applyNumberFormat="1" applyAlignment="1">
      <alignment horizontal="left" vertical="top" wrapText="1" shrinkToFit="1"/>
    </xf>
    <xf numFmtId="171" fontId="9" fillId="0" borderId="1" xfId="0" applyNumberFormat="1" applyFont="1" applyBorder="1" applyAlignment="1">
      <alignment horizontal="center" vertical="top" wrapText="1" shrinkToFit="1"/>
    </xf>
    <xf numFmtId="170" fontId="7" fillId="6" borderId="1" xfId="0" applyNumberFormat="1" applyFont="1" applyFill="1" applyBorder="1" applyAlignment="1">
      <alignment vertical="center"/>
    </xf>
    <xf numFmtId="0" fontId="16" fillId="8" borderId="1" xfId="0" applyFont="1" applyFill="1" applyBorder="1" applyAlignment="1">
      <alignment wrapText="1"/>
    </xf>
    <xf numFmtId="0" fontId="17" fillId="0" borderId="0" xfId="0" applyFont="1"/>
    <xf numFmtId="0" fontId="18" fillId="0" borderId="0" xfId="0" applyFont="1"/>
    <xf numFmtId="0" fontId="18" fillId="0" borderId="1" xfId="0" applyFont="1" applyBorder="1" applyAlignment="1">
      <alignment wrapText="1"/>
    </xf>
    <xf numFmtId="0" fontId="16" fillId="9" borderId="1" xfId="0" applyFont="1" applyFill="1" applyBorder="1"/>
    <xf numFmtId="0" fontId="16" fillId="10" borderId="1" xfId="0" applyFont="1" applyFill="1" applyBorder="1"/>
    <xf numFmtId="0" fontId="18" fillId="0" borderId="1" xfId="0" applyFont="1" applyBorder="1" applyAlignment="1">
      <alignment vertical="center" wrapText="1"/>
    </xf>
    <xf numFmtId="0" fontId="18" fillId="0" borderId="1" xfId="0" applyFont="1" applyBorder="1" applyAlignment="1">
      <alignment horizontal="center" vertical="center" wrapText="1"/>
    </xf>
    <xf numFmtId="169" fontId="16" fillId="8" borderId="1" xfId="0" applyNumberFormat="1" applyFont="1" applyFill="1" applyBorder="1" applyAlignment="1">
      <alignment horizontal="center" wrapText="1"/>
    </xf>
    <xf numFmtId="169" fontId="18" fillId="0" borderId="1" xfId="0" applyNumberFormat="1" applyFont="1" applyBorder="1" applyAlignment="1">
      <alignment horizontal="center" wrapText="1"/>
    </xf>
    <xf numFmtId="169" fontId="18" fillId="0" borderId="0" xfId="0" applyNumberFormat="1" applyFont="1" applyAlignment="1">
      <alignment horizontal="center"/>
    </xf>
    <xf numFmtId="0" fontId="16" fillId="8" borderId="1" xfId="0" applyFont="1" applyFill="1" applyBorder="1" applyAlignment="1">
      <alignment horizontal="center" wrapText="1"/>
    </xf>
    <xf numFmtId="0" fontId="18" fillId="0" borderId="1" xfId="0" applyFont="1" applyBorder="1" applyAlignment="1">
      <alignment horizontal="center" wrapText="1"/>
    </xf>
    <xf numFmtId="0" fontId="18" fillId="0" borderId="0" xfId="0" applyFont="1" applyAlignment="1">
      <alignment horizontal="center"/>
    </xf>
    <xf numFmtId="0" fontId="9" fillId="0" borderId="1" xfId="0" applyFont="1" applyBorder="1" applyAlignment="1">
      <alignment horizontal="left" vertical="top" wrapText="1"/>
    </xf>
    <xf numFmtId="170" fontId="9" fillId="0" borderId="1" xfId="0" applyNumberFormat="1" applyFont="1" applyBorder="1" applyAlignment="1">
      <alignment vertical="center" wrapText="1"/>
    </xf>
    <xf numFmtId="170"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shrinkToFit="1"/>
    </xf>
    <xf numFmtId="3" fontId="9" fillId="0" borderId="1" xfId="0" applyNumberFormat="1" applyFont="1" applyBorder="1" applyAlignment="1">
      <alignment horizontal="center" vertical="center" wrapText="1" shrinkToFit="1"/>
    </xf>
    <xf numFmtId="171" fontId="9" fillId="0" borderId="1" xfId="0" applyNumberFormat="1" applyFont="1" applyBorder="1" applyAlignment="1">
      <alignment horizontal="center" vertical="center" wrapText="1" shrinkToFit="1"/>
    </xf>
    <xf numFmtId="1" fontId="9" fillId="0" borderId="1" xfId="0" applyNumberFormat="1" applyFont="1" applyBorder="1" applyAlignment="1">
      <alignment horizontal="center" vertical="center" wrapText="1" shrinkToFit="1"/>
    </xf>
    <xf numFmtId="38" fontId="9" fillId="5" borderId="1" xfId="0" applyNumberFormat="1" applyFont="1" applyFill="1" applyBorder="1" applyAlignment="1">
      <alignment horizontal="center" vertical="center" wrapText="1" shrinkToFit="1"/>
    </xf>
    <xf numFmtId="173" fontId="9" fillId="5" borderId="1" xfId="0" applyNumberFormat="1" applyFont="1" applyFill="1" applyBorder="1" applyAlignment="1">
      <alignment horizontal="center" vertical="center" wrapText="1" shrinkToFit="1"/>
    </xf>
    <xf numFmtId="166" fontId="9" fillId="5" borderId="1" xfId="0" applyNumberFormat="1" applyFont="1" applyFill="1" applyBorder="1" applyAlignment="1">
      <alignment horizontal="center" vertical="center" wrapText="1" shrinkToFit="1"/>
    </xf>
    <xf numFmtId="170" fontId="9" fillId="0" borderId="1" xfId="0" applyNumberFormat="1" applyFont="1" applyBorder="1" applyAlignment="1">
      <alignment horizontal="center" vertical="center" wrapText="1" shrinkToFit="1"/>
    </xf>
    <xf numFmtId="166" fontId="0" fillId="0" borderId="0" xfId="0" applyNumberFormat="1" applyAlignment="1">
      <alignment vertical="center"/>
    </xf>
    <xf numFmtId="14" fontId="18" fillId="0" borderId="0" xfId="0" applyNumberFormat="1" applyFont="1"/>
    <xf numFmtId="164" fontId="9" fillId="0" borderId="1" xfId="0" applyNumberFormat="1" applyFont="1" applyBorder="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left" vertical="top" shrinkToFit="1"/>
    </xf>
    <xf numFmtId="164" fontId="9" fillId="0" borderId="1" xfId="0" applyNumberFormat="1" applyFont="1" applyBorder="1" applyAlignment="1">
      <alignment horizontal="left" vertical="top" shrinkToFit="1"/>
    </xf>
    <xf numFmtId="164" fontId="9" fillId="0" borderId="1" xfId="0" applyNumberFormat="1" applyFont="1" applyBorder="1" applyAlignment="1">
      <alignment horizontal="left" vertical="top" wrapText="1" shrinkToFit="1"/>
    </xf>
    <xf numFmtId="0" fontId="15" fillId="0" borderId="1" xfId="2" applyFont="1" applyBorder="1" applyAlignment="1">
      <alignment horizontal="left" vertical="top" wrapText="1" shrinkToFit="1"/>
    </xf>
    <xf numFmtId="170" fontId="6" fillId="3" borderId="1" xfId="0" applyNumberFormat="1" applyFont="1" applyFill="1" applyBorder="1" applyAlignment="1">
      <alignment horizontal="center" vertical="top" wrapText="1" shrinkToFit="1"/>
    </xf>
    <xf numFmtId="3" fontId="6" fillId="3" borderId="1" xfId="0" applyNumberFormat="1" applyFont="1" applyFill="1" applyBorder="1" applyAlignment="1">
      <alignment horizontal="center" vertical="top" wrapText="1" shrinkToFit="1"/>
    </xf>
    <xf numFmtId="3" fontId="6" fillId="4" borderId="1" xfId="0" applyNumberFormat="1" applyFont="1" applyFill="1" applyBorder="1" applyAlignment="1">
      <alignment horizontal="center" vertical="top" wrapText="1" shrinkToFit="1"/>
    </xf>
    <xf numFmtId="1" fontId="6" fillId="4" borderId="1" xfId="0" applyNumberFormat="1" applyFont="1" applyFill="1" applyBorder="1" applyAlignment="1">
      <alignment horizontal="center" vertical="top" wrapText="1" shrinkToFit="1"/>
    </xf>
    <xf numFmtId="38" fontId="6" fillId="2" borderId="1" xfId="0" applyNumberFormat="1" applyFont="1" applyFill="1" applyBorder="1" applyAlignment="1">
      <alignment horizontal="center" vertical="top" wrapText="1" shrinkToFit="1"/>
    </xf>
    <xf numFmtId="173" fontId="6" fillId="2" borderId="1" xfId="0" applyNumberFormat="1" applyFont="1" applyFill="1" applyBorder="1" applyAlignment="1">
      <alignment horizontal="center" vertical="top" wrapText="1" shrinkToFit="1"/>
    </xf>
    <xf numFmtId="166" fontId="6" fillId="2" borderId="1" xfId="0" applyNumberFormat="1" applyFont="1" applyFill="1" applyBorder="1" applyAlignment="1">
      <alignment horizontal="center" vertical="top" wrapText="1" shrinkToFit="1"/>
    </xf>
    <xf numFmtId="1" fontId="6" fillId="7" borderId="1" xfId="0" applyNumberFormat="1" applyFont="1" applyFill="1" applyBorder="1" applyAlignment="1">
      <alignment horizontal="center" vertical="top" wrapText="1" shrinkToFit="1"/>
    </xf>
    <xf numFmtId="0" fontId="16" fillId="8" borderId="1" xfId="0" applyFont="1" applyFill="1" applyBorder="1" applyAlignment="1">
      <alignment vertical="top" wrapText="1"/>
    </xf>
    <xf numFmtId="0" fontId="18" fillId="0" borderId="1" xfId="0" applyFont="1" applyBorder="1" applyAlignment="1">
      <alignment vertical="top" wrapText="1"/>
    </xf>
    <xf numFmtId="0" fontId="14" fillId="0" borderId="1" xfId="2" applyBorder="1" applyAlignment="1">
      <alignment vertical="top" wrapText="1"/>
    </xf>
    <xf numFmtId="0" fontId="18" fillId="0" borderId="0" xfId="0" applyFont="1" applyAlignment="1">
      <alignment vertical="top"/>
    </xf>
    <xf numFmtId="0" fontId="5" fillId="0" borderId="0" xfId="0" applyFont="1" applyAlignment="1">
      <alignment horizontal="left"/>
    </xf>
    <xf numFmtId="3" fontId="15" fillId="0" borderId="1" xfId="2" applyNumberFormat="1" applyFont="1" applyBorder="1" applyAlignment="1">
      <alignment horizontal="center" vertical="center" wrapText="1" shrinkToFit="1"/>
    </xf>
    <xf numFmtId="0" fontId="9" fillId="0" borderId="1" xfId="0" applyFont="1" applyBorder="1" applyAlignment="1">
      <alignment horizontal="left" vertical="center"/>
    </xf>
    <xf numFmtId="0" fontId="6" fillId="3" borderId="1" xfId="0" applyFont="1" applyFill="1" applyBorder="1" applyAlignment="1">
      <alignment horizontal="center" vertical="center" wrapText="1" shrinkToFit="1"/>
    </xf>
    <xf numFmtId="0" fontId="0" fillId="0" borderId="0" xfId="0" applyAlignment="1">
      <alignment vertical="center" wrapText="1" shrinkToFit="1"/>
    </xf>
    <xf numFmtId="3" fontId="14" fillId="0" borderId="1" xfId="2" applyNumberFormat="1" applyBorder="1" applyAlignment="1">
      <alignment horizontal="center" vertical="center" wrapText="1" shrinkToFit="1"/>
    </xf>
    <xf numFmtId="0" fontId="9" fillId="0" borderId="1" xfId="0" applyFont="1" applyBorder="1" applyAlignment="1">
      <alignment horizontal="left" vertical="center" wrapText="1"/>
    </xf>
    <xf numFmtId="164" fontId="9" fillId="0" borderId="1" xfId="0" applyNumberFormat="1" applyFont="1" applyBorder="1" applyAlignment="1">
      <alignment horizontal="left" vertical="center" wrapText="1"/>
    </xf>
    <xf numFmtId="0" fontId="9" fillId="0" borderId="1" xfId="0" applyFont="1" applyBorder="1" applyAlignment="1">
      <alignment horizontal="left" vertical="center" shrinkToFit="1"/>
    </xf>
    <xf numFmtId="164" fontId="9" fillId="0" borderId="1" xfId="0" applyNumberFormat="1" applyFont="1" applyBorder="1" applyAlignment="1">
      <alignment horizontal="left" vertical="center" shrinkToFit="1"/>
    </xf>
    <xf numFmtId="164" fontId="9" fillId="0" borderId="1" xfId="0" applyNumberFormat="1" applyFont="1" applyBorder="1" applyAlignment="1">
      <alignment horizontal="left" vertical="center" wrapText="1" shrinkToFit="1"/>
    </xf>
    <xf numFmtId="0" fontId="9" fillId="0" borderId="1" xfId="0" applyFont="1" applyBorder="1" applyAlignment="1">
      <alignment vertical="center" wrapText="1" shrinkToFit="1"/>
    </xf>
    <xf numFmtId="0" fontId="15" fillId="0" borderId="1" xfId="2" applyFont="1" applyBorder="1" applyAlignment="1">
      <alignment horizontal="left" vertical="center" wrapText="1" shrinkToFit="1"/>
    </xf>
    <xf numFmtId="0" fontId="6" fillId="2" borderId="1" xfId="0" applyFont="1" applyFill="1" applyBorder="1" applyAlignment="1">
      <alignment horizontal="center" vertical="top" wrapText="1"/>
    </xf>
    <xf numFmtId="3" fontId="22" fillId="0" borderId="1" xfId="0" applyNumberFormat="1" applyFont="1" applyBorder="1" applyAlignment="1">
      <alignment horizontal="center" vertical="center" wrapText="1" shrinkToFit="1"/>
    </xf>
    <xf numFmtId="3" fontId="23" fillId="0" borderId="1" xfId="2" applyNumberFormat="1" applyFont="1" applyBorder="1" applyAlignment="1">
      <alignment horizontal="center" vertical="center" wrapText="1" shrinkToFit="1"/>
    </xf>
    <xf numFmtId="174" fontId="7" fillId="6" borderId="1" xfId="0" applyNumberFormat="1" applyFont="1" applyFill="1" applyBorder="1" applyAlignment="1">
      <alignment vertical="center"/>
    </xf>
    <xf numFmtId="174" fontId="5" fillId="0" borderId="1" xfId="0" applyNumberFormat="1" applyFont="1" applyBorder="1" applyAlignment="1">
      <alignment horizontal="center"/>
    </xf>
    <xf numFmtId="174" fontId="5" fillId="0" borderId="2" xfId="0" applyNumberFormat="1" applyFont="1" applyBorder="1" applyAlignment="1">
      <alignment horizontal="center"/>
    </xf>
    <xf numFmtId="174" fontId="6" fillId="2" borderId="1" xfId="0" applyNumberFormat="1" applyFont="1" applyFill="1" applyBorder="1" applyAlignment="1">
      <alignment horizontal="center" vertical="center" wrapText="1"/>
    </xf>
    <xf numFmtId="174" fontId="9" fillId="0" borderId="1" xfId="0" applyNumberFormat="1" applyFont="1" applyBorder="1" applyAlignment="1">
      <alignment horizontal="center" vertical="center"/>
    </xf>
    <xf numFmtId="174" fontId="9" fillId="0" borderId="1" xfId="0" applyNumberFormat="1" applyFont="1" applyBorder="1" applyAlignment="1">
      <alignment horizontal="center" vertical="center" wrapText="1" shrinkToFit="1"/>
    </xf>
    <xf numFmtId="3" fontId="9" fillId="0" borderId="0" xfId="0" applyNumberFormat="1" applyFont="1" applyAlignment="1">
      <alignment horizontal="center" vertical="center" wrapText="1" shrinkToFit="1"/>
    </xf>
    <xf numFmtId="3" fontId="22" fillId="0" borderId="0" xfId="0" applyNumberFormat="1" applyFont="1" applyAlignment="1">
      <alignment horizontal="center" vertical="center" wrapText="1" shrinkToFit="1"/>
    </xf>
    <xf numFmtId="170" fontId="6" fillId="2" borderId="1" xfId="0" applyNumberFormat="1" applyFont="1" applyFill="1" applyBorder="1" applyAlignment="1">
      <alignment horizontal="center" vertical="center" wrapText="1"/>
    </xf>
    <xf numFmtId="170" fontId="9" fillId="0" borderId="1" xfId="0" applyNumberFormat="1" applyFont="1" applyBorder="1" applyAlignment="1">
      <alignment horizontal="center" vertical="center"/>
    </xf>
    <xf numFmtId="170" fontId="0" fillId="0" borderId="0" xfId="0" applyNumberFormat="1"/>
    <xf numFmtId="170" fontId="0" fillId="0" borderId="0" xfId="0" applyNumberFormat="1" applyAlignment="1">
      <alignment wrapText="1" shrinkToFit="1"/>
    </xf>
    <xf numFmtId="0" fontId="7" fillId="8" borderId="1" xfId="0" applyFont="1" applyFill="1" applyBorder="1"/>
    <xf numFmtId="3" fontId="5" fillId="0" borderId="1" xfId="0" applyNumberFormat="1" applyFont="1" applyBorder="1"/>
    <xf numFmtId="0" fontId="5" fillId="0" borderId="1" xfId="0" applyFont="1" applyBorder="1"/>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3" xfId="0" applyFont="1" applyFill="1" applyBorder="1" applyAlignment="1">
      <alignment horizontal="center" textRotation="90" wrapText="1"/>
    </xf>
    <xf numFmtId="0" fontId="7" fillId="6" borderId="4" xfId="0" applyFont="1" applyFill="1" applyBorder="1" applyAlignment="1">
      <alignment horizontal="center" textRotation="90" wrapText="1"/>
    </xf>
    <xf numFmtId="0" fontId="7" fillId="6" borderId="5" xfId="0" applyFont="1" applyFill="1" applyBorder="1" applyAlignment="1">
      <alignment horizontal="center" textRotation="90" wrapText="1"/>
    </xf>
    <xf numFmtId="174" fontId="7" fillId="6" borderId="3" xfId="0" applyNumberFormat="1" applyFont="1" applyFill="1" applyBorder="1" applyAlignment="1">
      <alignment horizontal="center" textRotation="90" wrapText="1"/>
    </xf>
    <xf numFmtId="174" fontId="7" fillId="6" borderId="4" xfId="0" applyNumberFormat="1" applyFont="1" applyFill="1" applyBorder="1" applyAlignment="1">
      <alignment horizontal="center" textRotation="90" wrapText="1"/>
    </xf>
    <xf numFmtId="174" fontId="7" fillId="6" borderId="5" xfId="0" applyNumberFormat="1" applyFont="1" applyFill="1" applyBorder="1" applyAlignment="1">
      <alignment horizontal="center" textRotation="90" wrapText="1"/>
    </xf>
  </cellXfs>
  <cellStyles count="3">
    <cellStyle name="Euro" xfId="1" xr:uid="{00000000-0005-0000-0000-000000000000}"/>
    <cellStyle name="Hyperlink" xfId="2"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tax.virginia.gov/individual-income-tax-payment-options" TargetMode="External"/><Relationship Id="rId21" Type="http://schemas.openxmlformats.org/officeDocument/2006/relationships/hyperlink" Target="file:///C:\C_BackUp\Quick%20Essentials\Tickler%20Procedures\ID01485,ID02230%20-%20HW%20heater%20sediment%20blowdown.docx" TargetMode="External"/><Relationship Id="rId42" Type="http://schemas.openxmlformats.org/officeDocument/2006/relationships/hyperlink" Target="https://www.tax.virginia.gov/individual-income-tax-payment-options" TargetMode="External"/><Relationship Id="rId63" Type="http://schemas.openxmlformats.org/officeDocument/2006/relationships/hyperlink" Target="file:///C:\C_BackUp\Hot%20water%20heater\ID01480,ID02220%20-%20HW%20heater%20element%20and%20anode%20maint.docx" TargetMode="External"/><Relationship Id="rId84" Type="http://schemas.openxmlformats.org/officeDocument/2006/relationships/hyperlink" Target="file:///C:\C_BackUp\Garage%20Door\ID01151%20-%20genie_owners-manual_eng.pdf" TargetMode="External"/><Relationship Id="rId138" Type="http://schemas.openxmlformats.org/officeDocument/2006/relationships/hyperlink" Target="file:///C:\C_BackUp\Hot%20water%20heater\ID01480,ID02220%20-%20HW%20heater%20element%20and%20anode%20maint.docx" TargetMode="External"/><Relationship Id="rId107" Type="http://schemas.openxmlformats.org/officeDocument/2006/relationships/hyperlink" Target="file:///C:\C_BackUp\2009%20Honda%20Fit\ID00700%20-%20Replace%20Spark%20Plugs%20or%20Check%20Tightness.docx" TargetMode="External"/><Relationship Id="rId11" Type="http://schemas.openxmlformats.org/officeDocument/2006/relationships/hyperlink" Target="file:///C:\C_BackUp\Quick%20Essentials\Tickler%20Procedures\ID01485,ID02230%20-%20HW%20heater%20sediment%20blowdown.docx" TargetMode="External"/><Relationship Id="rId32" Type="http://schemas.openxmlformats.org/officeDocument/2006/relationships/hyperlink" Target="file:///C:\C_BackUp\Quick%20Essentials\Tickler%20Procedures\ID01485,ID02230%20-%20HW%20heater%20sediment%20blowdown.docx" TargetMode="External"/><Relationship Id="rId37" Type="http://schemas.openxmlformats.org/officeDocument/2006/relationships/hyperlink" Target="file:///C:\C_BackUp\Quick%20Essentials\Tickler%20Procedures\ID01485,ID02230%20-%20HW%20heater%20sediment%20blowdown.docx" TargetMode="External"/><Relationship Id="rId53" Type="http://schemas.openxmlformats.org/officeDocument/2006/relationships/hyperlink" Target="https://www.hondaautomotiveparts.com/oem-parts/honda-fluid-atf-dw-1-082009008" TargetMode="External"/><Relationship Id="rId58" Type="http://schemas.openxmlformats.org/officeDocument/2006/relationships/hyperlink" Target="https://www.irs.gov/payments/direct-pay" TargetMode="External"/><Relationship Id="rId74" Type="http://schemas.openxmlformats.org/officeDocument/2006/relationships/hyperlink" Target="https://www.irs.gov/payments/direct-pay" TargetMode="External"/><Relationship Id="rId79" Type="http://schemas.openxmlformats.org/officeDocument/2006/relationships/hyperlink" Target="file:///C:\C_BackUp\2009%20Honda%20Fit\ID00582%20-%20Honda%20Fit%20Charge%20AC%20System.docx" TargetMode="External"/><Relationship Id="rId102" Type="http://schemas.openxmlformats.org/officeDocument/2006/relationships/hyperlink" Target="file:///C:\C_BackUp\Financials\Roth%20conversions" TargetMode="External"/><Relationship Id="rId123" Type="http://schemas.openxmlformats.org/officeDocument/2006/relationships/hyperlink" Target="https://www.hondaautomotiveparts.com/oem-parts/honda-fluid-atf-dw-1-082009008" TargetMode="External"/><Relationship Id="rId128" Type="http://schemas.openxmlformats.org/officeDocument/2006/relationships/hyperlink" Target="file:///C:\C_BackUp\Bicycle\Sirrus%20Derailleur%20Adjustnment.docx" TargetMode="External"/><Relationship Id="rId144" Type="http://schemas.openxmlformats.org/officeDocument/2006/relationships/comments" Target="../comments3.xml"/><Relationship Id="rId5" Type="http://schemas.openxmlformats.org/officeDocument/2006/relationships/hyperlink" Target="file:///C:\C_BackUp\Quick%20Essentials\Tickler%20Procedures\ID01485,ID02230%20-%20HW%20heater%20sediment%20blowdown.docx" TargetMode="External"/><Relationship Id="rId90" Type="http://schemas.openxmlformats.org/officeDocument/2006/relationships/hyperlink" Target="https://www.irs.gov/payments/direct-pay" TargetMode="External"/><Relationship Id="rId95" Type="http://schemas.openxmlformats.org/officeDocument/2006/relationships/hyperlink" Target="file:///C:\C_BackUp\Hot%20water%20heater\ID01480,ID02220%20-%20HW%20heater%20element%20and%20anode%20maint.docx" TargetMode="External"/><Relationship Id="rId22" Type="http://schemas.openxmlformats.org/officeDocument/2006/relationships/hyperlink" Target="https://www.tax.virginia.gov/individual-income-tax-payment-options" TargetMode="External"/><Relationship Id="rId27" Type="http://schemas.openxmlformats.org/officeDocument/2006/relationships/hyperlink" Target="file:///C:\C_BackUp\Quick%20Essentials\Tickler%20Procedures\ID01485,ID02230%20-%20HW%20heater%20sediment%20blowdown.docx" TargetMode="External"/><Relationship Id="rId43" Type="http://schemas.openxmlformats.org/officeDocument/2006/relationships/hyperlink" Target="https://www.irs.gov/payments/direct-pay" TargetMode="External"/><Relationship Id="rId48" Type="http://schemas.openxmlformats.org/officeDocument/2006/relationships/hyperlink" Target="file:///C:\C_BackUp\Hot%20water%20heater\ID01485,ID02230%20-%20HW%20heater%20sediment%20blowdown.docx" TargetMode="External"/><Relationship Id="rId64" Type="http://schemas.openxmlformats.org/officeDocument/2006/relationships/hyperlink" Target="file:///C:\C_BackUp\Hot%20water%20heater\ID01485,ID02230%20-%20HW%20heater%20sediment%20blowdown.docx" TargetMode="External"/><Relationship Id="rId69" Type="http://schemas.openxmlformats.org/officeDocument/2006/relationships/hyperlink" Target="https://www.irs.gov/payments/direct-pay" TargetMode="External"/><Relationship Id="rId113" Type="http://schemas.openxmlformats.org/officeDocument/2006/relationships/hyperlink" Target="file:///C:\C_BackUp\Bicycle\Sirrus%20Derailleur%20Adjustnment.docx" TargetMode="External"/><Relationship Id="rId118" Type="http://schemas.openxmlformats.org/officeDocument/2006/relationships/hyperlink" Target="file:///C:\C_BackUp\Hot%20water%20heater\ID01485,ID02230%20-%20HW%20heater%20sediment%20blowdown.docx" TargetMode="External"/><Relationship Id="rId134" Type="http://schemas.openxmlformats.org/officeDocument/2006/relationships/hyperlink" Target="file:///C:\C_BackUp\Garage%20Door\ID01151%20-%20genie_owners-manual_eng.pdf" TargetMode="External"/><Relationship Id="rId139" Type="http://schemas.openxmlformats.org/officeDocument/2006/relationships/hyperlink" Target="file:///C:\C_BackUp\Bicycle\Sirrus%20Derailleur%20Adjustnment.docx" TargetMode="External"/><Relationship Id="rId80" Type="http://schemas.openxmlformats.org/officeDocument/2006/relationships/hyperlink" Target="https://www.tax.virginia.gov/individual-income-tax-payment-options" TargetMode="External"/><Relationship Id="rId85" Type="http://schemas.openxmlformats.org/officeDocument/2006/relationships/hyperlink" Target="file:///C:\C_BackUp\Bicycle\ID00882%20-%20Shimano%20Nexus%208%20hub%20lubrication%20procedure.docx" TargetMode="External"/><Relationship Id="rId12" Type="http://schemas.openxmlformats.org/officeDocument/2006/relationships/hyperlink" Target="file:///C:\C_BackUp\Quick%20Essentials\Tickler%20Procedures\ID01485,ID02230%20-%20HW%20heater%20sediment%20blowdown.docx" TargetMode="External"/><Relationship Id="rId17" Type="http://schemas.openxmlformats.org/officeDocument/2006/relationships/hyperlink" Target="file:///C:\C_BackUp\Quick%20Essentials\Tickler%20Procedures\ID01485,ID02230%20-%20HW%20heater%20sediment%20blowdown.docx" TargetMode="External"/><Relationship Id="rId33" Type="http://schemas.openxmlformats.org/officeDocument/2006/relationships/hyperlink" Target="https://www.irs.gov/payments/direct-pay" TargetMode="External"/><Relationship Id="rId38" Type="http://schemas.openxmlformats.org/officeDocument/2006/relationships/hyperlink" Target="file:///C:\C_BackUp\Project%20or%20Procedure%20Docs\2009%20Honda%20Fit\2009%20Honda%20Replace%20Serpentine%20Belt.docx" TargetMode="External"/><Relationship Id="rId59" Type="http://schemas.openxmlformats.org/officeDocument/2006/relationships/hyperlink" Target="https://www.blueridgepbs.org/support/" TargetMode="External"/><Relationship Id="rId103" Type="http://schemas.openxmlformats.org/officeDocument/2006/relationships/hyperlink" Target="file:///C:\C_BackUp\Garage%20Door\ID01151%20-%20genie_owners-manual_eng.pdf" TargetMode="External"/><Relationship Id="rId108" Type="http://schemas.openxmlformats.org/officeDocument/2006/relationships/hyperlink" Target="file:///C:\C_BackUp\Hot%20water%20heater\ID01485,ID02230%20-%20HW%20heater%20sediment%20blowdown.docx" TargetMode="External"/><Relationship Id="rId124" Type="http://schemas.openxmlformats.org/officeDocument/2006/relationships/hyperlink" Target="file:///C:\C_BackUp\Hot%20water%20heater\ID01485,ID02230%20-%20HW%20heater%20sediment%20blowdown.docx" TargetMode="External"/><Relationship Id="rId129" Type="http://schemas.openxmlformats.org/officeDocument/2006/relationships/hyperlink" Target="file:///C:\C_BackUp\Hot%20water%20heater\ID01485,ID02230%20-%20HW%20heater%20sediment%20blowdown.docx" TargetMode="External"/><Relationship Id="rId54" Type="http://schemas.openxmlformats.org/officeDocument/2006/relationships/hyperlink" Target="file:///C:\C_BackUp\Hot%20water%20heater\ID01485,ID02230%20-%20HW%20heater%20sediment%20blowdown.docx" TargetMode="External"/><Relationship Id="rId70" Type="http://schemas.openxmlformats.org/officeDocument/2006/relationships/hyperlink" Target="file:///C:\C_BackUp\Hot%20water%20heater\ID01485,ID02230%20-%20HW%20heater%20sediment%20blowdown.docx" TargetMode="External"/><Relationship Id="rId75" Type="http://schemas.openxmlformats.org/officeDocument/2006/relationships/hyperlink" Target="file:///C:\C_BackUp\Hot%20water%20heater\ID01485,ID02230%20-%20HW%20heater%20sediment%20blowdown.docx" TargetMode="External"/><Relationship Id="rId91" Type="http://schemas.openxmlformats.org/officeDocument/2006/relationships/hyperlink" Target="file:///C:\C_BackUp\Hot%20water%20heater\ID01485,ID02230%20-%20HW%20heater%20sediment%20blowdown.docx" TargetMode="External"/><Relationship Id="rId96" Type="http://schemas.openxmlformats.org/officeDocument/2006/relationships/hyperlink" Target="file:///C:\C_BackUp\Hot%20water%20heater\ID01485,ID02230%20-%20HW%20heater%20sediment%20blowdown.docx" TargetMode="External"/><Relationship Id="rId140" Type="http://schemas.openxmlformats.org/officeDocument/2006/relationships/hyperlink" Target="file:///C:\C_BackUp\WSM\03.%20Property%20Management\Bank%20Deposit%20Slips\How%20to%20apply%20ePay%20deposits%20to%20Deposit%20Ledger.docx" TargetMode="External"/><Relationship Id="rId1" Type="http://schemas.openxmlformats.org/officeDocument/2006/relationships/hyperlink" Target="file:///C:\C_BackUp\Quick%20Essentials\Tickler%20Procedures\ID00580%20-%20Brake%20Fluid%20Replacement.docx" TargetMode="External"/><Relationship Id="rId6" Type="http://schemas.openxmlformats.org/officeDocument/2006/relationships/hyperlink" Target="file:///C:\C_BackUp\Project%20or%20Procedure%20Docs\Honda%20Fit%20charge%20AC%20system.docx" TargetMode="External"/><Relationship Id="rId23" Type="http://schemas.openxmlformats.org/officeDocument/2006/relationships/hyperlink" Target="file:///C:\C_BackUp\Quick%20Essentials\Tickler%20Procedures\ID01485,ID02230%20-%20HW%20heater%20sediment%20blowdown.docx" TargetMode="External"/><Relationship Id="rId28" Type="http://schemas.openxmlformats.org/officeDocument/2006/relationships/hyperlink" Target="file:///C:\C_BackUp\Quick%20Essentials\Tickler%20Procedures\ID01485,ID02230%20-%20HW%20heater%20sediment%20blowdown.docx" TargetMode="External"/><Relationship Id="rId49" Type="http://schemas.openxmlformats.org/officeDocument/2006/relationships/hyperlink" Target="file:///C:\C_BackUp\Hot%20water%20heater\ID01485,ID02230%20-%20HW%20heater%20sediment%20blowdown.docx" TargetMode="External"/><Relationship Id="rId114" Type="http://schemas.openxmlformats.org/officeDocument/2006/relationships/hyperlink" Target="https://www.irs.gov/payments/direct-pay" TargetMode="External"/><Relationship Id="rId119" Type="http://schemas.openxmlformats.org/officeDocument/2006/relationships/hyperlink" Target="file:///C:\C_BackUp\Bicycle\Sirrus%20Derailleur%20Adjustnment.docx" TargetMode="External"/><Relationship Id="rId44" Type="http://schemas.openxmlformats.org/officeDocument/2006/relationships/hyperlink" Target="file:///C:\C_BackUp\Hot%20water%20heater\ID01485,ID02230%20-%20HW%20heater%20sediment%20blowdown.docx" TargetMode="External"/><Relationship Id="rId60" Type="http://schemas.openxmlformats.org/officeDocument/2006/relationships/hyperlink" Target="file:///C:\C_BackUp\Hot%20water%20heater\ID01485,ID02230%20-%20HW%20heater%20sediment%20blowdown.docx" TargetMode="External"/><Relationship Id="rId65" Type="http://schemas.openxmlformats.org/officeDocument/2006/relationships/hyperlink" Target="file:///C:\C_BackUp\Hot%20water%20heater\ID01485,ID02230%20-%20HW%20heater%20sediment%20blowdown.docx" TargetMode="External"/><Relationship Id="rId81" Type="http://schemas.openxmlformats.org/officeDocument/2006/relationships/hyperlink" Target="https://www.irs.gov/payments/direct-pay" TargetMode="External"/><Relationship Id="rId86" Type="http://schemas.openxmlformats.org/officeDocument/2006/relationships/hyperlink" Target="file:///C:\C_BackUp\Hot%20water%20heater\ID01485,ID02230%20-%20HW%20heater%20sediment%20blowdown.docx" TargetMode="External"/><Relationship Id="rId130" Type="http://schemas.openxmlformats.org/officeDocument/2006/relationships/hyperlink" Target="file:///C:\C_BackUp\WSM\03.%20Property%20Management\Bank%20Deposit%20Slips\How%20to%20apply%20ePay%20deposits%20to%20Deposit%20Ledger.docx" TargetMode="External"/><Relationship Id="rId135" Type="http://schemas.openxmlformats.org/officeDocument/2006/relationships/hyperlink" Target="file:///C:\C_BackUp\WSM\03.%20Property%20Management\Bank%20Deposit%20Slips\How%20to%20apply%20ePay%20deposits%20to%20Deposit%20Ledger.docx" TargetMode="External"/><Relationship Id="rId13" Type="http://schemas.openxmlformats.org/officeDocument/2006/relationships/hyperlink" Target="file:///C:\C_BackUp\Ford%20Ranger%202000\Pictures\Dash" TargetMode="External"/><Relationship Id="rId18" Type="http://schemas.openxmlformats.org/officeDocument/2006/relationships/hyperlink" Target="file:///C:\C_BackUp\Roth%20Conversion" TargetMode="External"/><Relationship Id="rId39" Type="http://schemas.openxmlformats.org/officeDocument/2006/relationships/hyperlink" Target="file:///C:\C_BackUp\Quick%20Essentials\Tickler%20Procedures\ID01480,ID02220%20-%20HW%20heater%20element%20and%20anode%20maint.docx" TargetMode="External"/><Relationship Id="rId109" Type="http://schemas.openxmlformats.org/officeDocument/2006/relationships/hyperlink" Target="file:///C:\C_BackUp\2009%20Honda%20Fit\ID00700%20-%20Replace%20Spark%20Plugs%20or%20Check%20Tightness.docx" TargetMode="External"/><Relationship Id="rId34" Type="http://schemas.openxmlformats.org/officeDocument/2006/relationships/hyperlink" Target="https://www.tax.virginia.gov/individual-income-tax-payment-options" TargetMode="External"/><Relationship Id="rId50" Type="http://schemas.openxmlformats.org/officeDocument/2006/relationships/hyperlink" Target="file:///C:\C_BackUp\2009%20Honda%20Fit\ID00582%20-%20Honda%20Fit%20Charge%20AC%20System.docx" TargetMode="External"/><Relationship Id="rId55" Type="http://schemas.openxmlformats.org/officeDocument/2006/relationships/hyperlink" Target="file:///C:\C_BackUp\Hot%20water%20heater\ID01485,ID02230%20-%20HW%20heater%20sediment%20blowdown.docx" TargetMode="External"/><Relationship Id="rId76" Type="http://schemas.openxmlformats.org/officeDocument/2006/relationships/hyperlink" Target="https://www.tax.virginia.gov/individual-income-tax-payment-options" TargetMode="External"/><Relationship Id="rId97" Type="http://schemas.openxmlformats.org/officeDocument/2006/relationships/hyperlink" Target="file:///C:\C_BackUp\Hot%20water%20heater\ID01485,ID02230%20-%20HW%20heater%20sediment%20blowdown.docx" TargetMode="External"/><Relationship Id="rId104" Type="http://schemas.openxmlformats.org/officeDocument/2006/relationships/hyperlink" Target="https://www.irs.gov/payments/direct-pay" TargetMode="External"/><Relationship Id="rId120" Type="http://schemas.openxmlformats.org/officeDocument/2006/relationships/hyperlink" Target="https://www.tax.virginia.gov/individual-income-tax-payment-options" TargetMode="External"/><Relationship Id="rId125" Type="http://schemas.openxmlformats.org/officeDocument/2006/relationships/hyperlink" Target="file:///C:\C_BackUp\2009%20Honda%20Fit\ID00590%20-%20Coolant%20Replacement.docx" TargetMode="External"/><Relationship Id="rId141" Type="http://schemas.openxmlformats.org/officeDocument/2006/relationships/hyperlink" Target="file:///C:\C_BackUp\Hot%20water%20heater\ID01485,ID02230%20-%20HW%20heater%20sediment%20blowdown.docx" TargetMode="External"/><Relationship Id="rId7" Type="http://schemas.openxmlformats.org/officeDocument/2006/relationships/hyperlink" Target="file:///C:\C_BackUp\Project%20or%20Procedure%20Docs\Ford%20Ranger%20charge%20AC%20system.docx" TargetMode="External"/><Relationship Id="rId71" Type="http://schemas.openxmlformats.org/officeDocument/2006/relationships/hyperlink" Target="file:///C:\C_BackUp\Hot%20water%20heater\ID01485,ID02230%20-%20HW%20heater%20sediment%20blowdown.docx" TargetMode="External"/><Relationship Id="rId92" Type="http://schemas.openxmlformats.org/officeDocument/2006/relationships/hyperlink" Target="https://www.amazon.com/dp/B01A67BN70/ref=olp-opf-redir?aod=1" TargetMode="External"/><Relationship Id="rId2" Type="http://schemas.openxmlformats.org/officeDocument/2006/relationships/hyperlink" Target="file:///C:\C_BackUp\Quick%20Essentials\Tickler%20Procedures\ID01485,ID02230%20-%20HW%20heater%20sediment%20blowdown.docx" TargetMode="External"/><Relationship Id="rId29" Type="http://schemas.openxmlformats.org/officeDocument/2006/relationships/hyperlink" Target="file:///C:\C_BackUp\Quick%20Essentials\Tickler%20Procedures\ID00580%20-%20Brake%20Fluid%20Replacement.docx" TargetMode="External"/><Relationship Id="rId24" Type="http://schemas.openxmlformats.org/officeDocument/2006/relationships/hyperlink" Target="https://www.tax.virginia.gov/individual-income-tax-payment-options" TargetMode="External"/><Relationship Id="rId40" Type="http://schemas.openxmlformats.org/officeDocument/2006/relationships/hyperlink" Target="file:///C:\C_BackUp\Hot%20water%20heater\ID01485,ID02230%20-%20HW%20heater%20sediment%20blowdown.docx" TargetMode="External"/><Relationship Id="rId45" Type="http://schemas.openxmlformats.org/officeDocument/2006/relationships/hyperlink" Target="https://www.ssa.gov/benefits/retirement/estimator.html" TargetMode="External"/><Relationship Id="rId66" Type="http://schemas.openxmlformats.org/officeDocument/2006/relationships/hyperlink" Target="file:///C:\C_BackUp\Financials\Roth%20conversions" TargetMode="External"/><Relationship Id="rId87" Type="http://schemas.openxmlformats.org/officeDocument/2006/relationships/hyperlink" Target="file:///C:\C_BackUp\Hot%20water%20heater\ID01485,ID02230%20-%20HW%20heater%20sediment%20blowdown.docx" TargetMode="External"/><Relationship Id="rId110" Type="http://schemas.openxmlformats.org/officeDocument/2006/relationships/hyperlink" Target="file:///C:\C_BackUp\2009%20Honda%20Fit\ID00700%20-%20Replace%20Spark%20Plugs%20or%20Check%20Tightness.docx" TargetMode="External"/><Relationship Id="rId115" Type="http://schemas.openxmlformats.org/officeDocument/2006/relationships/hyperlink" Target="file:///C:\C_BackUp\2009%20Honda%20Fit\ID00700%20-%20Replace%20Spark%20Plugs%20or%20Check%20Tightness.docx" TargetMode="External"/><Relationship Id="rId131" Type="http://schemas.openxmlformats.org/officeDocument/2006/relationships/hyperlink" Target="https://www.tax.virginia.gov/individual-income-tax-payment-options" TargetMode="External"/><Relationship Id="rId136" Type="http://schemas.openxmlformats.org/officeDocument/2006/relationships/hyperlink" Target="file:///C:\C_BackUp\Hot%20water%20heater\ID01485,ID02230%20-%20HW%20heater%20sediment%20blowdown.docx" TargetMode="External"/><Relationship Id="rId61" Type="http://schemas.openxmlformats.org/officeDocument/2006/relationships/hyperlink" Target="file:///C:\C_BackUp\Garage%20Door\ID01151%20-%20genie_owners-manual_eng.pdf" TargetMode="External"/><Relationship Id="rId82" Type="http://schemas.openxmlformats.org/officeDocument/2006/relationships/hyperlink" Target="file:///C:\C_BackUp\Hot%20water%20heater\ID01485,ID02230%20-%20HW%20heater%20sediment%20blowdown.docx" TargetMode="External"/><Relationship Id="rId19" Type="http://schemas.openxmlformats.org/officeDocument/2006/relationships/hyperlink" Target="file:///C:\C_BackUp\Quick%20Essentials\Tickler%20Procedures\ID01822%20-%20Social%20Security%20Depletion%20Date%20and%20%25.docx" TargetMode="External"/><Relationship Id="rId14" Type="http://schemas.openxmlformats.org/officeDocument/2006/relationships/hyperlink" Target="file:///C:\C_BackUp\Project%20or%20Procedure%20Docs\2000%20Ford%20Ranger\2000%20Ford%20Ranger%20grease%20wheel%20bearings.docx" TargetMode="External"/><Relationship Id="rId30" Type="http://schemas.openxmlformats.org/officeDocument/2006/relationships/hyperlink" Target="file:///C:\C_BackUp\Quick%20Essentials\Tickler%20Procedures\ID01485,ID02230%20-%20HW%20heater%20sediment%20blowdown.docx" TargetMode="External"/><Relationship Id="rId35" Type="http://schemas.openxmlformats.org/officeDocument/2006/relationships/hyperlink" Target="file:///C:\C_BackUp\Bike%20stuff\Shimano%20Nexus%208%20hub%20lubrication%20procedure.docx" TargetMode="External"/><Relationship Id="rId56" Type="http://schemas.openxmlformats.org/officeDocument/2006/relationships/hyperlink" Target="file:///C:\C_BackUp\Hot%20water%20heater\ID01485,ID02230%20-%20HW%20heater%20sediment%20blowdown.docx" TargetMode="External"/><Relationship Id="rId77" Type="http://schemas.openxmlformats.org/officeDocument/2006/relationships/hyperlink" Target="file:///C:\C_BackUp\Hot%20water%20heater\ID01485,ID02230%20-%20HW%20heater%20sediment%20blowdown.docx" TargetMode="External"/><Relationship Id="rId100" Type="http://schemas.openxmlformats.org/officeDocument/2006/relationships/hyperlink" Target="file:///C:\C_BackUp\2009%20Honda%20Fit\ID00700%20-%20Replace%20Spark%20Plugs%20or%20Check%20Tightness.docx" TargetMode="External"/><Relationship Id="rId105" Type="http://schemas.openxmlformats.org/officeDocument/2006/relationships/hyperlink" Target="https://www.tax.virginia.gov/individual-income-tax-payment-options" TargetMode="External"/><Relationship Id="rId126" Type="http://schemas.openxmlformats.org/officeDocument/2006/relationships/hyperlink" Target="file:///C:\C_BackUp\Garage%20Door\ID01151%20-%20genie_owners-manual_eng.pdf" TargetMode="External"/><Relationship Id="rId8" Type="http://schemas.openxmlformats.org/officeDocument/2006/relationships/hyperlink" Target="https://www.hondaautomotiveparts.com/oem-parts/honda-fluid-atf-dw-1-082009008" TargetMode="External"/><Relationship Id="rId51" Type="http://schemas.openxmlformats.org/officeDocument/2006/relationships/hyperlink" Target="https://www.tax.virginia.gov/individual-income-tax-payment-options" TargetMode="External"/><Relationship Id="rId72" Type="http://schemas.openxmlformats.org/officeDocument/2006/relationships/hyperlink" Target="https://www.ssa.gov/benefits/retirement/estimator.html" TargetMode="External"/><Relationship Id="rId93" Type="http://schemas.openxmlformats.org/officeDocument/2006/relationships/hyperlink" Target="file:///C:\C_BackUp\Garage%20Door\ID01151%20-%20genie_owners-manual_eng.pdf" TargetMode="External"/><Relationship Id="rId98" Type="http://schemas.openxmlformats.org/officeDocument/2006/relationships/hyperlink" Target="file:///C:\C_BackUp\Financials\ID01822%20-%20Social%20Security%20Depletion%20Date%20and%20%25.docx" TargetMode="External"/><Relationship Id="rId121" Type="http://schemas.openxmlformats.org/officeDocument/2006/relationships/hyperlink" Target="https://www.irs.gov/payments/direct-pay" TargetMode="External"/><Relationship Id="rId142" Type="http://schemas.openxmlformats.org/officeDocument/2006/relationships/printerSettings" Target="../printerSettings/printerSettings3.bin"/><Relationship Id="rId3" Type="http://schemas.openxmlformats.org/officeDocument/2006/relationships/hyperlink" Target="file:///C:\C_BackUp\Quick%20Essentials\Tickler%20Procedures\ID01485,ID02230%20-%20HW%20heater%20sediment%20blowdown.docx" TargetMode="External"/><Relationship Id="rId25" Type="http://schemas.openxmlformats.org/officeDocument/2006/relationships/hyperlink" Target="https://www.irs.gov/payments/direct-pay" TargetMode="External"/><Relationship Id="rId46" Type="http://schemas.openxmlformats.org/officeDocument/2006/relationships/hyperlink" Target="https://www.irs.gov/payments/direct-pay" TargetMode="External"/><Relationship Id="rId67" Type="http://schemas.openxmlformats.org/officeDocument/2006/relationships/hyperlink" Target="file:///C:\C_BackUp\Garage%20Door\ID01151%20-%20genie_owners-manual_eng.pdf" TargetMode="External"/><Relationship Id="rId116" Type="http://schemas.openxmlformats.org/officeDocument/2006/relationships/hyperlink" Target="file:///C:\C_BackUp\Hot%20water%20heater\ID01485,ID02230%20-%20HW%20heater%20sediment%20blowdown.docx" TargetMode="External"/><Relationship Id="rId137" Type="http://schemas.openxmlformats.org/officeDocument/2006/relationships/hyperlink" Target="file:///C:\C_BackUp\2009%20Honda%20Fit\ID00700%20-%20Replace%20Spark%20Plugs%20or%20Check%20Tightness.docx" TargetMode="External"/><Relationship Id="rId20" Type="http://schemas.openxmlformats.org/officeDocument/2006/relationships/hyperlink" Target="file:///C:\C_BackUp\Quick%20Essentials\Tickler%20Procedures\ID01485,ID02230%20-%20HW%20heater%20sediment%20blowdown.docx" TargetMode="External"/><Relationship Id="rId41" Type="http://schemas.openxmlformats.org/officeDocument/2006/relationships/hyperlink" Target="file:///C:\C_BackUp\Financials\ID01822%20-%20Social%20Security%20Depletion%20Date%20and%20%25.docx" TargetMode="External"/><Relationship Id="rId62" Type="http://schemas.openxmlformats.org/officeDocument/2006/relationships/hyperlink" Target="file:///C:\C_BackUp\Hot%20water%20heater\ID01485,ID02230%20-%20HW%20heater%20sediment%20blowdown.docx" TargetMode="External"/><Relationship Id="rId83" Type="http://schemas.openxmlformats.org/officeDocument/2006/relationships/hyperlink" Target="file:///C:\C_BackUp\2009%20Honda%20Fit\ID00580%20-%20Brake%20Fluid%20Replacement.docx" TargetMode="External"/><Relationship Id="rId88" Type="http://schemas.openxmlformats.org/officeDocument/2006/relationships/hyperlink" Target="file:///C:\C_BackUp\Bicycle\Specialized%20Globe%20Elite%20parts.xlsx" TargetMode="External"/><Relationship Id="rId111" Type="http://schemas.openxmlformats.org/officeDocument/2006/relationships/hyperlink" Target="file:///C:\C_BackUp\Hot%20water%20heater\ID01485,ID02230%20-%20HW%20heater%20sediment%20blowdown.docx" TargetMode="External"/><Relationship Id="rId132" Type="http://schemas.openxmlformats.org/officeDocument/2006/relationships/hyperlink" Target="https://www.irs.gov/payments/direct-pay" TargetMode="External"/><Relationship Id="rId15" Type="http://schemas.openxmlformats.org/officeDocument/2006/relationships/hyperlink" Target="file:///C:\C_BackUp\Quick%20Essentials\Tickler%20Procedures\ID01480,ID02220%20-%20HW%20heater%20element%20and%20anode%20maint.docx" TargetMode="External"/><Relationship Id="rId36" Type="http://schemas.openxmlformats.org/officeDocument/2006/relationships/hyperlink" Target="file:///C:\C_BackUp\Bike%20stuff\Shimano%20Nexus%208%20hub%20lubrication%20procedure.docx" TargetMode="External"/><Relationship Id="rId57" Type="http://schemas.openxmlformats.org/officeDocument/2006/relationships/hyperlink" Target="https://www.tax.virginia.gov/individual-income-tax-payment-options" TargetMode="External"/><Relationship Id="rId106" Type="http://schemas.openxmlformats.org/officeDocument/2006/relationships/hyperlink" Target="file:///C:\C_BackUp\Hot%20water%20heater\ID01485,ID02230%20-%20HW%20heater%20sediment%20blowdown.docx" TargetMode="External"/><Relationship Id="rId127" Type="http://schemas.openxmlformats.org/officeDocument/2006/relationships/hyperlink" Target="file:///C:\C_BackUp\Hot%20water%20heater\ID01485,ID02230%20-%20HW%20heater%20sediment%20blowdown.docx" TargetMode="External"/><Relationship Id="rId10" Type="http://schemas.openxmlformats.org/officeDocument/2006/relationships/hyperlink" Target="file:///C:\C_BackUp\Quick%20Essentials\Tickler%20Procedures\ID01485,ID02230%20-%20HW%20heater%20sediment%20blowdown.docx" TargetMode="External"/><Relationship Id="rId31" Type="http://schemas.openxmlformats.org/officeDocument/2006/relationships/hyperlink" Target="file:///C:\C_BackUp\Quick%20Essentials\Tickler%20Procedures\ID01485,ID02230%20-%20HW%20heater%20sediment%20blowdown.docx" TargetMode="External"/><Relationship Id="rId52" Type="http://schemas.openxmlformats.org/officeDocument/2006/relationships/hyperlink" Target="https://www.irs.gov/payments/direct-pay" TargetMode="External"/><Relationship Id="rId73" Type="http://schemas.openxmlformats.org/officeDocument/2006/relationships/hyperlink" Target="file:///C:\C_BackUp\Garage%20Door\ID01151%20-%20genie_owners-manual_eng.pdf" TargetMode="External"/><Relationship Id="rId78" Type="http://schemas.openxmlformats.org/officeDocument/2006/relationships/hyperlink" Target="file:///C:\C_BackUp\2009%20Honda%20Fit\ID00582%20-%20Honda%20Fit%20Charge%20AC%20System.docx" TargetMode="External"/><Relationship Id="rId94" Type="http://schemas.openxmlformats.org/officeDocument/2006/relationships/hyperlink" Target="file:///C:\C_BackUp\Hot%20water%20heater\ID01485,ID02230%20-%20HW%20heater%20sediment%20blowdown.docx" TargetMode="External"/><Relationship Id="rId99" Type="http://schemas.openxmlformats.org/officeDocument/2006/relationships/hyperlink" Target="file:///C:\C_BackUp\2009%20Honda%20Fit\ID00700%20-%20Replace%20Spark%20Plugs%20or%20Check%20Tightness.docx" TargetMode="External"/><Relationship Id="rId101" Type="http://schemas.openxmlformats.org/officeDocument/2006/relationships/hyperlink" Target="file:///C:\C_BackUp\Hot%20water%20heater\ID01485,ID02230%20-%20HW%20heater%20sediment%20blowdown.docx" TargetMode="External"/><Relationship Id="rId122" Type="http://schemas.openxmlformats.org/officeDocument/2006/relationships/hyperlink" Target="file:///C:\C_BackUp\2009%20Honda%20Fit\ID00582%20-%20Honda%20Fit%20Charge%20AC%20System.docx" TargetMode="External"/><Relationship Id="rId143" Type="http://schemas.openxmlformats.org/officeDocument/2006/relationships/vmlDrawing" Target="../drawings/vmlDrawing3.vml"/><Relationship Id="rId4" Type="http://schemas.openxmlformats.org/officeDocument/2006/relationships/hyperlink" Target="file:///C:\C_BackUp\Quick%20Essentials\Tickler%20Procedures\ID01485,ID02230%20-%20HW%20heater%20sediment%20blowdown.docx" TargetMode="External"/><Relationship Id="rId9" Type="http://schemas.openxmlformats.org/officeDocument/2006/relationships/hyperlink" Target="file:///C:\C_BackUp\Quick%20Essentials\Tickler%20Procedures\ID01485,ID02230%20-%20HW%20heater%20sediment%20blowdown.docx" TargetMode="External"/><Relationship Id="rId26" Type="http://schemas.openxmlformats.org/officeDocument/2006/relationships/hyperlink" Target="file:///C:\C_BackUp\Project%20or%20Procedure%20Docs\2009%20Honda%20Fit\Honda%20Fit%20charge%20AC%20system.docx" TargetMode="External"/><Relationship Id="rId47" Type="http://schemas.openxmlformats.org/officeDocument/2006/relationships/hyperlink" Target="https://www.tax.virginia.gov/individual-income-tax-payment-options" TargetMode="External"/><Relationship Id="rId68" Type="http://schemas.openxmlformats.org/officeDocument/2006/relationships/hyperlink" Target="https://www.tax.virginia.gov/individual-income-tax-payment-options" TargetMode="External"/><Relationship Id="rId89" Type="http://schemas.openxmlformats.org/officeDocument/2006/relationships/hyperlink" Target="https://www.tax.virginia.gov/individual-income-tax-payment-options" TargetMode="External"/><Relationship Id="rId112" Type="http://schemas.openxmlformats.org/officeDocument/2006/relationships/hyperlink" Target="https://www.ssa.gov/benefits/retirement/estimator.html" TargetMode="External"/><Relationship Id="rId133" Type="http://schemas.openxmlformats.org/officeDocument/2006/relationships/hyperlink" Target="file:///C:\C_BackUp\Hot%20water%20heater\ID01485,ID02230%20-%20HW%20heater%20sediment%20blowdown.docx" TargetMode="External"/><Relationship Id="rId16" Type="http://schemas.openxmlformats.org/officeDocument/2006/relationships/hyperlink" Target="file:///C:\C_BackUp\Quick%20Essentials\Tickler%20Procedures\ID01485,ID02230%20-%20HW%20heater%20sediment%20blowdown.doc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www.geniecompany.com/garage-door-openers/retail_accessories.aspx" TargetMode="Externa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219"/>
  <sheetViews>
    <sheetView workbookViewId="0">
      <pane ySplit="6" topLeftCell="A780" activePane="bottomLeft" state="frozen"/>
      <selection pane="bottomLeft" activeCell="D796" sqref="D796"/>
    </sheetView>
  </sheetViews>
  <sheetFormatPr defaultRowHeight="12.75" x14ac:dyDescent="0.2"/>
  <cols>
    <col min="1" max="1" width="8.625" style="13" customWidth="1"/>
    <col min="2" max="2" width="7" style="27" customWidth="1"/>
    <col min="3" max="3" width="7" style="129" customWidth="1"/>
    <col min="4" max="4" width="8.125" style="9" customWidth="1"/>
    <col min="5" max="5" width="12.5" style="9" customWidth="1"/>
    <col min="6" max="7" width="10.25" style="7" customWidth="1"/>
    <col min="8" max="8" width="9" style="9" customWidth="1"/>
    <col min="9" max="9" width="11.25" style="7" customWidth="1"/>
    <col min="10" max="10" width="9.75" style="9" customWidth="1"/>
    <col min="11" max="11" width="11" style="9" customWidth="1"/>
    <col min="12" max="12" width="9" style="9" customWidth="1"/>
  </cols>
  <sheetData>
    <row r="1" spans="1:12" ht="27" customHeight="1" x14ac:dyDescent="0.2">
      <c r="A1" s="63" t="s">
        <v>130</v>
      </c>
      <c r="B1" s="63"/>
      <c r="C1" s="127"/>
      <c r="E1" s="10" t="s">
        <v>735</v>
      </c>
      <c r="F1" s="10" t="s">
        <v>261</v>
      </c>
      <c r="G1" s="10" t="s">
        <v>262</v>
      </c>
      <c r="H1" s="10" t="s">
        <v>64</v>
      </c>
      <c r="I1" s="10" t="s">
        <v>66</v>
      </c>
      <c r="J1" s="10" t="s">
        <v>102</v>
      </c>
      <c r="K1" s="10" t="s">
        <v>103</v>
      </c>
    </row>
    <row r="2" spans="1:12" ht="12.75" customHeight="1" x14ac:dyDescent="0.2">
      <c r="A2" s="142" t="s">
        <v>129</v>
      </c>
      <c r="B2" s="145" t="str">
        <f>E2</f>
        <v>2009 Fit</v>
      </c>
      <c r="C2" s="148" t="s">
        <v>1159</v>
      </c>
      <c r="D2" s="8"/>
      <c r="E2" s="6" t="s">
        <v>1157</v>
      </c>
      <c r="F2" s="4">
        <v>0</v>
      </c>
      <c r="G2" s="38">
        <v>39979</v>
      </c>
      <c r="H2" s="4">
        <f>MAX(Input!B7:'Input'!B1919)</f>
        <v>72755</v>
      </c>
      <c r="I2" s="11">
        <f ca="1">(H2-F2)/DATEDIF(G2,TODAY(),"D")</f>
        <v>12.904398722951401</v>
      </c>
      <c r="J2" s="4">
        <v>200000</v>
      </c>
      <c r="K2" s="12">
        <f ca="1">((J2-H2)/I2)+TODAY()</f>
        <v>55477.591162119439</v>
      </c>
    </row>
    <row r="3" spans="1:12" ht="12.75" customHeight="1" x14ac:dyDescent="0.2">
      <c r="A3" s="143"/>
      <c r="B3" s="146"/>
      <c r="C3" s="149"/>
      <c r="D3" s="8"/>
      <c r="E3" s="6" t="s">
        <v>1159</v>
      </c>
      <c r="F3" s="4">
        <v>0</v>
      </c>
      <c r="G3" s="38">
        <v>44013</v>
      </c>
      <c r="H3" s="4">
        <f>MAX(Input!C8:'Input'!C1920)</f>
        <v>132.5</v>
      </c>
      <c r="I3" s="11">
        <f ca="1">(H3-F3)/DATEDIF(G3,TODAY(),"D")</f>
        <v>8.2605985037406487E-2</v>
      </c>
      <c r="J3" s="4">
        <v>4000</v>
      </c>
      <c r="K3" s="12">
        <f ca="1">((J3-H3)/I3)+TODAY()</f>
        <v>92435.641509433961</v>
      </c>
    </row>
    <row r="4" spans="1:12" s="2" customFormat="1" ht="12.75" customHeight="1" x14ac:dyDescent="0.2">
      <c r="A4" s="143"/>
      <c r="B4" s="146"/>
      <c r="C4" s="149"/>
      <c r="D4" s="9"/>
      <c r="E4" s="6" t="s">
        <v>28</v>
      </c>
      <c r="F4" s="3"/>
      <c r="G4" s="38"/>
      <c r="H4" s="4" t="s">
        <v>29</v>
      </c>
      <c r="I4" s="11" t="s">
        <v>29</v>
      </c>
      <c r="J4" s="11" t="s">
        <v>29</v>
      </c>
      <c r="K4" s="11" t="s">
        <v>29</v>
      </c>
      <c r="L4" s="9"/>
    </row>
    <row r="5" spans="1:12" ht="12.75" customHeight="1" x14ac:dyDescent="0.2">
      <c r="A5" s="143"/>
      <c r="B5" s="146"/>
      <c r="C5" s="149"/>
    </row>
    <row r="6" spans="1:12" ht="12.75" customHeight="1" x14ac:dyDescent="0.2">
      <c r="A6" s="144"/>
      <c r="B6" s="147"/>
      <c r="C6" s="150"/>
    </row>
    <row r="7" spans="1:12" x14ac:dyDescent="0.2">
      <c r="A7" s="13">
        <v>39980</v>
      </c>
      <c r="B7" s="4">
        <v>24</v>
      </c>
      <c r="C7" s="128"/>
    </row>
    <row r="8" spans="1:12" x14ac:dyDescent="0.2">
      <c r="A8" s="13">
        <v>39983</v>
      </c>
      <c r="B8" s="4">
        <v>74</v>
      </c>
      <c r="C8" s="128"/>
    </row>
    <row r="9" spans="1:12" x14ac:dyDescent="0.2">
      <c r="A9" s="13">
        <v>39990</v>
      </c>
      <c r="B9" s="4">
        <v>100</v>
      </c>
      <c r="C9" s="128"/>
    </row>
    <row r="10" spans="1:12" x14ac:dyDescent="0.2">
      <c r="A10" s="13">
        <v>39997</v>
      </c>
      <c r="B10" s="4">
        <v>228</v>
      </c>
      <c r="C10" s="128"/>
    </row>
    <row r="11" spans="1:12" x14ac:dyDescent="0.2">
      <c r="A11" s="13">
        <v>40004</v>
      </c>
      <c r="B11" s="4">
        <v>373</v>
      </c>
      <c r="C11" s="128"/>
    </row>
    <row r="12" spans="1:12" x14ac:dyDescent="0.2">
      <c r="A12" s="13">
        <v>40011</v>
      </c>
      <c r="B12" s="4">
        <v>389</v>
      </c>
      <c r="C12" s="128"/>
    </row>
    <row r="13" spans="1:12" x14ac:dyDescent="0.2">
      <c r="A13" s="13">
        <v>40018</v>
      </c>
      <c r="B13" s="4">
        <v>460</v>
      </c>
      <c r="C13" s="128"/>
    </row>
    <row r="14" spans="1:12" x14ac:dyDescent="0.2">
      <c r="A14" s="13">
        <v>40025</v>
      </c>
      <c r="B14" s="4">
        <v>460</v>
      </c>
      <c r="C14" s="128"/>
    </row>
    <row r="15" spans="1:12" x14ac:dyDescent="0.2">
      <c r="A15" s="13">
        <v>40032</v>
      </c>
      <c r="B15" s="4">
        <v>490</v>
      </c>
      <c r="C15" s="128"/>
    </row>
    <row r="16" spans="1:12" x14ac:dyDescent="0.2">
      <c r="A16" s="13">
        <v>40039</v>
      </c>
      <c r="B16" s="4">
        <v>545</v>
      </c>
      <c r="C16" s="128"/>
    </row>
    <row r="17" spans="1:3" x14ac:dyDescent="0.2">
      <c r="A17" s="13">
        <v>40046</v>
      </c>
      <c r="B17" s="4">
        <v>605</v>
      </c>
      <c r="C17" s="128"/>
    </row>
    <row r="18" spans="1:3" x14ac:dyDescent="0.2">
      <c r="A18" s="13">
        <v>40053</v>
      </c>
      <c r="B18" s="4">
        <v>850</v>
      </c>
      <c r="C18" s="128"/>
    </row>
    <row r="19" spans="1:3" x14ac:dyDescent="0.2">
      <c r="A19" s="13">
        <v>40060</v>
      </c>
      <c r="B19" s="4">
        <v>917</v>
      </c>
      <c r="C19" s="128"/>
    </row>
    <row r="20" spans="1:3" x14ac:dyDescent="0.2">
      <c r="A20" s="13">
        <v>40067</v>
      </c>
      <c r="B20" s="4">
        <v>968</v>
      </c>
      <c r="C20" s="128"/>
    </row>
    <row r="21" spans="1:3" x14ac:dyDescent="0.2">
      <c r="A21" s="13">
        <v>40074</v>
      </c>
      <c r="B21" s="4">
        <v>1063</v>
      </c>
      <c r="C21" s="128"/>
    </row>
    <row r="22" spans="1:3" x14ac:dyDescent="0.2">
      <c r="A22" s="13">
        <v>40081</v>
      </c>
      <c r="B22" s="4">
        <v>1177</v>
      </c>
      <c r="C22" s="128"/>
    </row>
    <row r="23" spans="1:3" x14ac:dyDescent="0.2">
      <c r="A23" s="13">
        <v>40088</v>
      </c>
      <c r="B23" s="4">
        <v>1222</v>
      </c>
      <c r="C23" s="128"/>
    </row>
    <row r="24" spans="1:3" x14ac:dyDescent="0.2">
      <c r="A24" s="13">
        <v>40095</v>
      </c>
      <c r="B24" s="4">
        <v>1342</v>
      </c>
      <c r="C24" s="128"/>
    </row>
    <row r="25" spans="1:3" x14ac:dyDescent="0.2">
      <c r="A25" s="13">
        <v>40102</v>
      </c>
      <c r="B25" s="4">
        <v>1418</v>
      </c>
      <c r="C25" s="128"/>
    </row>
    <row r="26" spans="1:3" x14ac:dyDescent="0.2">
      <c r="A26" s="13">
        <v>40109</v>
      </c>
      <c r="B26" s="4">
        <v>1535</v>
      </c>
      <c r="C26" s="128"/>
    </row>
    <row r="27" spans="1:3" x14ac:dyDescent="0.2">
      <c r="A27" s="13">
        <v>40116</v>
      </c>
      <c r="B27" s="4">
        <v>1598</v>
      </c>
      <c r="C27" s="128"/>
    </row>
    <row r="28" spans="1:3" x14ac:dyDescent="0.2">
      <c r="A28" s="13">
        <v>40123</v>
      </c>
      <c r="B28" s="4">
        <v>1673</v>
      </c>
      <c r="C28" s="128"/>
    </row>
    <row r="29" spans="1:3" x14ac:dyDescent="0.2">
      <c r="A29" s="13">
        <v>40130</v>
      </c>
      <c r="B29" s="4">
        <v>1773</v>
      </c>
      <c r="C29" s="128"/>
    </row>
    <row r="30" spans="1:3" x14ac:dyDescent="0.2">
      <c r="A30" s="13">
        <v>40137</v>
      </c>
      <c r="B30" s="4">
        <v>1849</v>
      </c>
      <c r="C30" s="128"/>
    </row>
    <row r="31" spans="1:3" x14ac:dyDescent="0.2">
      <c r="A31" s="13">
        <v>40144</v>
      </c>
      <c r="B31" s="4">
        <v>1936</v>
      </c>
      <c r="C31" s="128"/>
    </row>
    <row r="32" spans="1:3" x14ac:dyDescent="0.2">
      <c r="A32" s="13">
        <v>40151</v>
      </c>
      <c r="B32" s="4">
        <v>2018</v>
      </c>
      <c r="C32" s="128"/>
    </row>
    <row r="33" spans="1:3" x14ac:dyDescent="0.2">
      <c r="A33" s="13">
        <v>40158</v>
      </c>
      <c r="B33" s="4">
        <v>2018</v>
      </c>
      <c r="C33" s="128"/>
    </row>
    <row r="34" spans="1:3" x14ac:dyDescent="0.2">
      <c r="A34" s="13">
        <v>40165</v>
      </c>
      <c r="B34" s="4">
        <v>2018</v>
      </c>
      <c r="C34" s="128"/>
    </row>
    <row r="35" spans="1:3" x14ac:dyDescent="0.2">
      <c r="A35" s="13">
        <v>40172</v>
      </c>
      <c r="B35" s="4">
        <v>2018</v>
      </c>
      <c r="C35" s="128"/>
    </row>
    <row r="36" spans="1:3" x14ac:dyDescent="0.2">
      <c r="A36" s="13">
        <v>40179</v>
      </c>
      <c r="B36" s="4">
        <v>2018</v>
      </c>
      <c r="C36" s="128"/>
    </row>
    <row r="37" spans="1:3" x14ac:dyDescent="0.2">
      <c r="A37" s="13">
        <v>40186</v>
      </c>
      <c r="B37" s="4">
        <v>2018</v>
      </c>
      <c r="C37" s="128"/>
    </row>
    <row r="38" spans="1:3" x14ac:dyDescent="0.2">
      <c r="A38" s="13">
        <v>40193</v>
      </c>
      <c r="B38" s="4">
        <v>2018</v>
      </c>
      <c r="C38" s="128"/>
    </row>
    <row r="39" spans="1:3" x14ac:dyDescent="0.2">
      <c r="A39" s="13">
        <v>40200</v>
      </c>
      <c r="B39" s="4">
        <v>2018</v>
      </c>
      <c r="C39" s="128"/>
    </row>
    <row r="40" spans="1:3" x14ac:dyDescent="0.2">
      <c r="A40" s="13">
        <v>40207</v>
      </c>
      <c r="B40" s="4">
        <v>2018</v>
      </c>
      <c r="C40" s="128"/>
    </row>
    <row r="41" spans="1:3" x14ac:dyDescent="0.2">
      <c r="A41" s="13">
        <v>40214</v>
      </c>
      <c r="B41" s="4">
        <v>2018</v>
      </c>
      <c r="C41" s="128"/>
    </row>
    <row r="42" spans="1:3" x14ac:dyDescent="0.2">
      <c r="A42" s="13">
        <v>40221</v>
      </c>
      <c r="B42" s="4">
        <v>2018</v>
      </c>
      <c r="C42" s="128"/>
    </row>
    <row r="43" spans="1:3" x14ac:dyDescent="0.2">
      <c r="A43" s="13">
        <v>40227</v>
      </c>
      <c r="B43" s="4">
        <v>2018</v>
      </c>
      <c r="C43" s="128"/>
    </row>
    <row r="44" spans="1:3" x14ac:dyDescent="0.2">
      <c r="A44" s="13">
        <v>40234</v>
      </c>
      <c r="B44" s="4">
        <v>2018</v>
      </c>
      <c r="C44" s="128"/>
    </row>
    <row r="45" spans="1:3" x14ac:dyDescent="0.2">
      <c r="A45" s="13">
        <v>40242</v>
      </c>
      <c r="B45" s="4">
        <v>2018</v>
      </c>
      <c r="C45" s="128"/>
    </row>
    <row r="46" spans="1:3" x14ac:dyDescent="0.2">
      <c r="A46" s="13">
        <v>40249</v>
      </c>
      <c r="B46" s="4">
        <v>2062</v>
      </c>
      <c r="C46" s="128"/>
    </row>
    <row r="47" spans="1:3" x14ac:dyDescent="0.2">
      <c r="A47" s="13">
        <v>40256</v>
      </c>
      <c r="B47" s="4">
        <v>2085</v>
      </c>
      <c r="C47" s="128"/>
    </row>
    <row r="48" spans="1:3" x14ac:dyDescent="0.2">
      <c r="A48" s="13">
        <v>40263</v>
      </c>
      <c r="B48" s="4">
        <v>2167</v>
      </c>
      <c r="C48" s="128"/>
    </row>
    <row r="49" spans="1:3" x14ac:dyDescent="0.2">
      <c r="A49" s="13">
        <v>40270</v>
      </c>
      <c r="B49" s="4">
        <v>2187</v>
      </c>
      <c r="C49" s="128"/>
    </row>
    <row r="50" spans="1:3" x14ac:dyDescent="0.2">
      <c r="A50" s="13">
        <v>40277</v>
      </c>
      <c r="B50" s="4">
        <v>2280</v>
      </c>
      <c r="C50" s="128"/>
    </row>
    <row r="51" spans="1:3" x14ac:dyDescent="0.2">
      <c r="A51" s="13">
        <v>40283</v>
      </c>
      <c r="B51" s="4">
        <v>2355</v>
      </c>
      <c r="C51" s="128"/>
    </row>
    <row r="52" spans="1:3" x14ac:dyDescent="0.2">
      <c r="A52" s="13">
        <v>40291</v>
      </c>
      <c r="B52" s="4">
        <v>2450</v>
      </c>
      <c r="C52" s="128"/>
    </row>
    <row r="53" spans="1:3" x14ac:dyDescent="0.2">
      <c r="A53" s="13">
        <v>40298</v>
      </c>
      <c r="B53" s="4">
        <v>2588</v>
      </c>
      <c r="C53" s="128"/>
    </row>
    <row r="54" spans="1:3" x14ac:dyDescent="0.2">
      <c r="A54" s="13">
        <v>40305</v>
      </c>
      <c r="B54" s="4">
        <v>2647</v>
      </c>
      <c r="C54" s="128"/>
    </row>
    <row r="55" spans="1:3" x14ac:dyDescent="0.2">
      <c r="A55" s="13">
        <v>40312</v>
      </c>
      <c r="B55" s="4">
        <v>2688</v>
      </c>
      <c r="C55" s="128"/>
    </row>
    <row r="56" spans="1:3" x14ac:dyDescent="0.2">
      <c r="A56" s="13">
        <v>40319</v>
      </c>
      <c r="B56" s="4">
        <v>2776</v>
      </c>
      <c r="C56" s="128"/>
    </row>
    <row r="57" spans="1:3" x14ac:dyDescent="0.2">
      <c r="A57" s="13">
        <v>40326</v>
      </c>
      <c r="B57" s="4">
        <v>2898</v>
      </c>
      <c r="C57" s="128"/>
    </row>
    <row r="58" spans="1:3" x14ac:dyDescent="0.2">
      <c r="A58" s="13">
        <v>40333</v>
      </c>
      <c r="B58" s="4">
        <v>3034</v>
      </c>
      <c r="C58" s="128"/>
    </row>
    <row r="59" spans="1:3" x14ac:dyDescent="0.2">
      <c r="A59" s="13">
        <v>40340</v>
      </c>
      <c r="B59" s="4">
        <v>3132</v>
      </c>
      <c r="C59" s="128"/>
    </row>
    <row r="60" spans="1:3" x14ac:dyDescent="0.2">
      <c r="A60" s="13">
        <v>40347</v>
      </c>
      <c r="B60" s="4">
        <v>3171</v>
      </c>
      <c r="C60" s="128"/>
    </row>
    <row r="61" spans="1:3" x14ac:dyDescent="0.2">
      <c r="A61" s="13">
        <v>40354</v>
      </c>
      <c r="B61" s="4">
        <v>3192</v>
      </c>
      <c r="C61" s="128"/>
    </row>
    <row r="62" spans="1:3" x14ac:dyDescent="0.2">
      <c r="A62" s="13">
        <v>40361</v>
      </c>
      <c r="B62" s="4">
        <v>3222</v>
      </c>
      <c r="C62" s="128"/>
    </row>
    <row r="63" spans="1:3" x14ac:dyDescent="0.2">
      <c r="A63" s="13">
        <v>40368</v>
      </c>
      <c r="B63" s="4">
        <v>3230</v>
      </c>
      <c r="C63" s="128"/>
    </row>
    <row r="64" spans="1:3" x14ac:dyDescent="0.2">
      <c r="A64" s="13">
        <v>40382</v>
      </c>
      <c r="B64" s="4">
        <v>3245</v>
      </c>
      <c r="C64" s="128"/>
    </row>
    <row r="65" spans="1:3" x14ac:dyDescent="0.2">
      <c r="A65" s="13">
        <v>40389</v>
      </c>
      <c r="B65" s="4">
        <v>3335</v>
      </c>
      <c r="C65" s="128"/>
    </row>
    <row r="66" spans="1:3" x14ac:dyDescent="0.2">
      <c r="A66" s="13">
        <v>40396</v>
      </c>
      <c r="B66" s="4">
        <v>3419</v>
      </c>
      <c r="C66" s="128"/>
    </row>
    <row r="67" spans="1:3" x14ac:dyDescent="0.2">
      <c r="A67" s="13">
        <v>40403</v>
      </c>
      <c r="B67" s="4">
        <v>3449</v>
      </c>
      <c r="C67" s="128"/>
    </row>
    <row r="68" spans="1:3" x14ac:dyDescent="0.2">
      <c r="A68" s="13">
        <v>40410</v>
      </c>
      <c r="B68" s="4">
        <v>3519</v>
      </c>
      <c r="C68" s="128"/>
    </row>
    <row r="69" spans="1:3" x14ac:dyDescent="0.2">
      <c r="A69" s="13">
        <v>40417</v>
      </c>
      <c r="B69" s="4">
        <v>3613</v>
      </c>
      <c r="C69" s="128"/>
    </row>
    <row r="70" spans="1:3" x14ac:dyDescent="0.2">
      <c r="A70" s="13">
        <v>40424</v>
      </c>
      <c r="B70" s="4">
        <v>3706</v>
      </c>
      <c r="C70" s="128"/>
    </row>
    <row r="71" spans="1:3" x14ac:dyDescent="0.2">
      <c r="A71" s="13">
        <v>40431</v>
      </c>
      <c r="B71" s="4">
        <v>4281</v>
      </c>
      <c r="C71" s="128"/>
    </row>
    <row r="72" spans="1:3" x14ac:dyDescent="0.2">
      <c r="A72" s="13">
        <v>40438</v>
      </c>
      <c r="B72" s="4">
        <v>4362</v>
      </c>
      <c r="C72" s="128"/>
    </row>
    <row r="73" spans="1:3" x14ac:dyDescent="0.2">
      <c r="A73" s="13">
        <v>40445</v>
      </c>
      <c r="B73" s="4">
        <v>4467</v>
      </c>
      <c r="C73" s="128"/>
    </row>
    <row r="74" spans="1:3" x14ac:dyDescent="0.2">
      <c r="A74" s="13">
        <v>40452</v>
      </c>
      <c r="B74" s="4">
        <v>4525</v>
      </c>
      <c r="C74" s="128"/>
    </row>
    <row r="75" spans="1:3" x14ac:dyDescent="0.2">
      <c r="A75" s="13">
        <v>40459</v>
      </c>
      <c r="B75" s="4">
        <v>4603</v>
      </c>
      <c r="C75" s="128"/>
    </row>
    <row r="76" spans="1:3" x14ac:dyDescent="0.2">
      <c r="A76" s="13">
        <v>40466</v>
      </c>
      <c r="B76" s="4">
        <v>5344</v>
      </c>
      <c r="C76" s="128"/>
    </row>
    <row r="77" spans="1:3" x14ac:dyDescent="0.2">
      <c r="A77" s="13">
        <v>40474</v>
      </c>
      <c r="B77" s="4">
        <v>5383</v>
      </c>
      <c r="C77" s="128"/>
    </row>
    <row r="78" spans="1:3" x14ac:dyDescent="0.2">
      <c r="A78" s="13">
        <v>40480</v>
      </c>
      <c r="B78" s="4">
        <v>5462</v>
      </c>
      <c r="C78" s="128"/>
    </row>
    <row r="79" spans="1:3" x14ac:dyDescent="0.2">
      <c r="A79" s="13">
        <v>40486</v>
      </c>
      <c r="B79" s="4">
        <v>5543</v>
      </c>
      <c r="C79" s="128"/>
    </row>
    <row r="80" spans="1:3" x14ac:dyDescent="0.2">
      <c r="A80" s="13">
        <v>40494</v>
      </c>
      <c r="B80" s="4">
        <v>5611</v>
      </c>
      <c r="C80" s="128"/>
    </row>
    <row r="81" spans="1:3" x14ac:dyDescent="0.2">
      <c r="A81" s="13">
        <v>40501</v>
      </c>
      <c r="B81" s="4">
        <v>5647</v>
      </c>
      <c r="C81" s="128"/>
    </row>
    <row r="82" spans="1:3" x14ac:dyDescent="0.2">
      <c r="A82" s="13">
        <v>40508</v>
      </c>
      <c r="B82" s="4">
        <v>5666</v>
      </c>
      <c r="C82" s="128"/>
    </row>
    <row r="83" spans="1:3" x14ac:dyDescent="0.2">
      <c r="A83" s="13">
        <v>40515</v>
      </c>
      <c r="B83" s="4">
        <v>5736</v>
      </c>
      <c r="C83" s="128"/>
    </row>
    <row r="84" spans="1:3" x14ac:dyDescent="0.2">
      <c r="A84" s="13">
        <v>40522</v>
      </c>
      <c r="B84" s="4">
        <v>5759</v>
      </c>
      <c r="C84" s="128"/>
    </row>
    <row r="85" spans="1:3" x14ac:dyDescent="0.2">
      <c r="A85" s="13">
        <v>40529</v>
      </c>
      <c r="B85" s="4">
        <v>5759</v>
      </c>
      <c r="C85" s="128"/>
    </row>
    <row r="86" spans="1:3" x14ac:dyDescent="0.2">
      <c r="A86" s="13">
        <v>40536</v>
      </c>
      <c r="B86" s="4">
        <v>5759</v>
      </c>
      <c r="C86" s="128"/>
    </row>
    <row r="87" spans="1:3" x14ac:dyDescent="0.2">
      <c r="A87" s="13">
        <v>40543</v>
      </c>
      <c r="B87" s="4">
        <v>5759</v>
      </c>
      <c r="C87" s="128"/>
    </row>
    <row r="88" spans="1:3" x14ac:dyDescent="0.2">
      <c r="A88" s="13">
        <v>40550</v>
      </c>
      <c r="B88" s="4">
        <v>5759</v>
      </c>
      <c r="C88" s="128"/>
    </row>
    <row r="89" spans="1:3" x14ac:dyDescent="0.2">
      <c r="A89" s="13">
        <v>40557</v>
      </c>
      <c r="B89" s="4">
        <v>5759</v>
      </c>
      <c r="C89" s="128"/>
    </row>
    <row r="90" spans="1:3" x14ac:dyDescent="0.2">
      <c r="A90" s="13">
        <v>40564</v>
      </c>
      <c r="B90" s="4">
        <v>5759</v>
      </c>
      <c r="C90" s="128"/>
    </row>
    <row r="91" spans="1:3" x14ac:dyDescent="0.2">
      <c r="A91" s="13">
        <v>40571</v>
      </c>
      <c r="B91" s="4">
        <v>5759</v>
      </c>
      <c r="C91" s="128"/>
    </row>
    <row r="92" spans="1:3" x14ac:dyDescent="0.2">
      <c r="A92" s="13">
        <v>40578</v>
      </c>
      <c r="B92" s="4">
        <v>5774</v>
      </c>
      <c r="C92" s="128"/>
    </row>
    <row r="93" spans="1:3" x14ac:dyDescent="0.2">
      <c r="A93" s="13">
        <v>40585</v>
      </c>
      <c r="B93" s="4">
        <v>5774</v>
      </c>
      <c r="C93" s="128"/>
    </row>
    <row r="94" spans="1:3" x14ac:dyDescent="0.2">
      <c r="A94" s="13">
        <v>40592</v>
      </c>
      <c r="B94" s="4">
        <v>5774</v>
      </c>
      <c r="C94" s="128"/>
    </row>
    <row r="95" spans="1:3" x14ac:dyDescent="0.2">
      <c r="A95" s="13">
        <v>40599</v>
      </c>
      <c r="B95" s="4">
        <v>5804</v>
      </c>
      <c r="C95" s="128"/>
    </row>
    <row r="96" spans="1:3" x14ac:dyDescent="0.2">
      <c r="A96" s="13">
        <v>40606</v>
      </c>
      <c r="B96" s="4">
        <v>5839</v>
      </c>
      <c r="C96" s="128"/>
    </row>
    <row r="97" spans="1:3" x14ac:dyDescent="0.2">
      <c r="A97" s="13">
        <v>40613</v>
      </c>
      <c r="B97" s="4">
        <v>5850</v>
      </c>
      <c r="C97" s="128"/>
    </row>
    <row r="98" spans="1:3" x14ac:dyDescent="0.2">
      <c r="A98" s="13">
        <v>40620</v>
      </c>
      <c r="B98" s="4">
        <v>5865</v>
      </c>
      <c r="C98" s="128"/>
    </row>
    <row r="99" spans="1:3" x14ac:dyDescent="0.2">
      <c r="A99" s="13">
        <v>40627</v>
      </c>
      <c r="B99" s="4">
        <v>5879</v>
      </c>
      <c r="C99" s="128"/>
    </row>
    <row r="100" spans="1:3" x14ac:dyDescent="0.2">
      <c r="A100" s="13">
        <v>40634</v>
      </c>
      <c r="B100" s="4">
        <v>5891</v>
      </c>
      <c r="C100" s="128"/>
    </row>
    <row r="101" spans="1:3" x14ac:dyDescent="0.2">
      <c r="A101" s="13">
        <v>40641</v>
      </c>
      <c r="B101" s="4">
        <v>5923</v>
      </c>
      <c r="C101" s="128"/>
    </row>
    <row r="102" spans="1:3" x14ac:dyDescent="0.2">
      <c r="A102" s="13">
        <v>40648</v>
      </c>
      <c r="B102" s="4">
        <v>5950</v>
      </c>
      <c r="C102" s="128"/>
    </row>
    <row r="103" spans="1:3" x14ac:dyDescent="0.2">
      <c r="A103" s="13">
        <v>40655</v>
      </c>
      <c r="B103" s="4">
        <v>5975</v>
      </c>
      <c r="C103" s="128"/>
    </row>
    <row r="104" spans="1:3" x14ac:dyDescent="0.2">
      <c r="A104" s="13">
        <v>40661</v>
      </c>
      <c r="B104" s="4">
        <v>6032</v>
      </c>
      <c r="C104" s="128"/>
    </row>
    <row r="105" spans="1:3" x14ac:dyDescent="0.2">
      <c r="A105" s="13">
        <v>40669</v>
      </c>
      <c r="B105" s="4">
        <v>6057</v>
      </c>
      <c r="C105" s="128"/>
    </row>
    <row r="106" spans="1:3" x14ac:dyDescent="0.2">
      <c r="A106" s="13">
        <v>40676</v>
      </c>
      <c r="B106" s="4">
        <v>6069</v>
      </c>
      <c r="C106" s="128"/>
    </row>
    <row r="107" spans="1:3" x14ac:dyDescent="0.2">
      <c r="A107" s="13">
        <v>40685</v>
      </c>
      <c r="B107" s="4">
        <v>6116</v>
      </c>
      <c r="C107" s="128"/>
    </row>
    <row r="108" spans="1:3" x14ac:dyDescent="0.2">
      <c r="A108" s="13">
        <v>40690</v>
      </c>
      <c r="B108" s="4">
        <v>6125</v>
      </c>
      <c r="C108" s="128"/>
    </row>
    <row r="109" spans="1:3" x14ac:dyDescent="0.2">
      <c r="A109" s="13">
        <v>40697</v>
      </c>
      <c r="B109" s="4">
        <v>6155</v>
      </c>
      <c r="C109" s="128"/>
    </row>
    <row r="110" spans="1:3" x14ac:dyDescent="0.2">
      <c r="A110" s="13">
        <v>40704</v>
      </c>
      <c r="B110" s="4">
        <v>6217</v>
      </c>
      <c r="C110" s="128"/>
    </row>
    <row r="111" spans="1:3" x14ac:dyDescent="0.2">
      <c r="A111" s="13">
        <v>40711</v>
      </c>
      <c r="B111" s="4">
        <v>6230</v>
      </c>
      <c r="C111" s="128"/>
    </row>
    <row r="112" spans="1:3" x14ac:dyDescent="0.2">
      <c r="A112" s="13">
        <v>40718</v>
      </c>
      <c r="B112" s="4">
        <v>6277</v>
      </c>
      <c r="C112" s="128"/>
    </row>
    <row r="113" spans="1:8" x14ac:dyDescent="0.2">
      <c r="A113" s="13">
        <v>40725</v>
      </c>
      <c r="B113" s="4">
        <v>6468</v>
      </c>
      <c r="C113" s="128"/>
    </row>
    <row r="114" spans="1:8" x14ac:dyDescent="0.2">
      <c r="A114" s="13">
        <v>40732</v>
      </c>
      <c r="B114" s="4">
        <v>6495</v>
      </c>
      <c r="C114" s="128"/>
    </row>
    <row r="115" spans="1:8" x14ac:dyDescent="0.2">
      <c r="A115" s="13">
        <v>40746</v>
      </c>
      <c r="B115" s="4">
        <v>6524</v>
      </c>
      <c r="C115" s="128"/>
    </row>
    <row r="116" spans="1:8" x14ac:dyDescent="0.2">
      <c r="A116" s="13">
        <v>40753</v>
      </c>
      <c r="B116" s="4">
        <v>6554</v>
      </c>
      <c r="C116" s="128"/>
    </row>
    <row r="117" spans="1:8" x14ac:dyDescent="0.2">
      <c r="A117" s="13">
        <v>40760</v>
      </c>
      <c r="B117" s="4">
        <v>6588</v>
      </c>
      <c r="C117" s="128"/>
    </row>
    <row r="118" spans="1:8" x14ac:dyDescent="0.2">
      <c r="A118" s="13">
        <v>40767</v>
      </c>
      <c r="B118" s="4">
        <v>6647</v>
      </c>
      <c r="C118" s="128"/>
    </row>
    <row r="119" spans="1:8" x14ac:dyDescent="0.2">
      <c r="A119" s="13">
        <v>40774</v>
      </c>
      <c r="B119" s="4">
        <v>6667</v>
      </c>
      <c r="C119" s="128"/>
    </row>
    <row r="120" spans="1:8" x14ac:dyDescent="0.2">
      <c r="A120" s="13">
        <v>40781</v>
      </c>
      <c r="B120" s="4">
        <v>6733</v>
      </c>
      <c r="C120" s="128"/>
    </row>
    <row r="121" spans="1:8" x14ac:dyDescent="0.2">
      <c r="A121" s="13">
        <v>40788</v>
      </c>
      <c r="B121" s="4">
        <v>6783</v>
      </c>
      <c r="C121" s="128"/>
    </row>
    <row r="122" spans="1:8" x14ac:dyDescent="0.2">
      <c r="A122" s="13">
        <v>40795</v>
      </c>
      <c r="B122" s="4">
        <v>6828</v>
      </c>
      <c r="C122" s="128"/>
    </row>
    <row r="123" spans="1:8" x14ac:dyDescent="0.2">
      <c r="A123" s="13">
        <v>40802</v>
      </c>
      <c r="B123" s="4">
        <v>7024</v>
      </c>
      <c r="C123" s="128"/>
    </row>
    <row r="124" spans="1:8" x14ac:dyDescent="0.2">
      <c r="A124" s="13">
        <v>40809</v>
      </c>
      <c r="B124" s="4">
        <v>7056</v>
      </c>
      <c r="C124" s="128"/>
      <c r="H124" s="14"/>
    </row>
    <row r="125" spans="1:8" x14ac:dyDescent="0.2">
      <c r="A125" s="13">
        <v>40816</v>
      </c>
      <c r="B125" s="4">
        <v>7116</v>
      </c>
      <c r="C125" s="128"/>
    </row>
    <row r="126" spans="1:8" x14ac:dyDescent="0.2">
      <c r="A126" s="13">
        <v>40823</v>
      </c>
      <c r="B126" s="4">
        <v>7175</v>
      </c>
      <c r="C126" s="128"/>
    </row>
    <row r="127" spans="1:8" x14ac:dyDescent="0.2">
      <c r="A127" s="13">
        <v>40830</v>
      </c>
      <c r="B127" s="4">
        <v>7229</v>
      </c>
      <c r="C127" s="128"/>
    </row>
    <row r="128" spans="1:8" x14ac:dyDescent="0.2">
      <c r="A128" s="13">
        <v>40837</v>
      </c>
      <c r="B128" s="4">
        <v>7434</v>
      </c>
      <c r="C128" s="128"/>
    </row>
    <row r="129" spans="1:3" x14ac:dyDescent="0.2">
      <c r="A129" s="13">
        <v>40844</v>
      </c>
      <c r="B129" s="4">
        <v>7458</v>
      </c>
      <c r="C129" s="128"/>
    </row>
    <row r="130" spans="1:3" x14ac:dyDescent="0.2">
      <c r="A130" s="13">
        <v>40851</v>
      </c>
      <c r="B130" s="4">
        <v>7495</v>
      </c>
      <c r="C130" s="128"/>
    </row>
    <row r="131" spans="1:3" x14ac:dyDescent="0.2">
      <c r="A131" s="13">
        <v>40854</v>
      </c>
      <c r="B131" s="4">
        <v>7575</v>
      </c>
      <c r="C131" s="128"/>
    </row>
    <row r="132" spans="1:3" x14ac:dyDescent="0.2">
      <c r="A132" s="13">
        <v>40865</v>
      </c>
      <c r="B132" s="4">
        <v>7779</v>
      </c>
      <c r="C132" s="128"/>
    </row>
    <row r="133" spans="1:3" x14ac:dyDescent="0.2">
      <c r="A133" s="13">
        <v>40872</v>
      </c>
      <c r="B133" s="4">
        <v>7939</v>
      </c>
      <c r="C133" s="128"/>
    </row>
    <row r="134" spans="1:3" x14ac:dyDescent="0.2">
      <c r="A134" s="13">
        <v>40880</v>
      </c>
      <c r="B134" s="4">
        <v>8060</v>
      </c>
      <c r="C134" s="128"/>
    </row>
    <row r="135" spans="1:3" x14ac:dyDescent="0.2">
      <c r="A135" s="13">
        <v>40886</v>
      </c>
      <c r="B135" s="4">
        <v>8192</v>
      </c>
      <c r="C135" s="128"/>
    </row>
    <row r="136" spans="1:3" x14ac:dyDescent="0.2">
      <c r="A136" s="13">
        <v>40893</v>
      </c>
      <c r="B136" s="4">
        <v>8224</v>
      </c>
      <c r="C136" s="128"/>
    </row>
    <row r="137" spans="1:3" x14ac:dyDescent="0.2">
      <c r="A137" s="13">
        <v>40900</v>
      </c>
      <c r="B137" s="4">
        <v>8275</v>
      </c>
      <c r="C137" s="128"/>
    </row>
    <row r="138" spans="1:3" x14ac:dyDescent="0.2">
      <c r="A138" s="13">
        <v>40907</v>
      </c>
      <c r="B138" s="4">
        <v>8498</v>
      </c>
      <c r="C138" s="128"/>
    </row>
    <row r="139" spans="1:3" x14ac:dyDescent="0.2">
      <c r="A139" s="13">
        <v>40914</v>
      </c>
      <c r="B139" s="4">
        <v>8542</v>
      </c>
      <c r="C139" s="128"/>
    </row>
    <row r="140" spans="1:3" x14ac:dyDescent="0.2">
      <c r="A140" s="13">
        <v>40921</v>
      </c>
      <c r="B140" s="4">
        <v>8677</v>
      </c>
      <c r="C140" s="128"/>
    </row>
    <row r="141" spans="1:3" x14ac:dyDescent="0.2">
      <c r="A141" s="13">
        <v>40928</v>
      </c>
      <c r="B141" s="4">
        <v>8677</v>
      </c>
      <c r="C141" s="128"/>
    </row>
    <row r="142" spans="1:3" x14ac:dyDescent="0.2">
      <c r="A142" s="13">
        <v>40935</v>
      </c>
      <c r="B142" s="4">
        <v>8679</v>
      </c>
      <c r="C142" s="128"/>
    </row>
    <row r="143" spans="1:3" x14ac:dyDescent="0.2">
      <c r="A143" s="13">
        <v>40942</v>
      </c>
      <c r="B143" s="4">
        <v>8679</v>
      </c>
      <c r="C143" s="128"/>
    </row>
    <row r="144" spans="1:3" x14ac:dyDescent="0.2">
      <c r="A144" s="13">
        <v>40949</v>
      </c>
      <c r="B144" s="4">
        <v>8739</v>
      </c>
      <c r="C144" s="128"/>
    </row>
    <row r="145" spans="1:3" x14ac:dyDescent="0.2">
      <c r="A145" s="13">
        <v>40956</v>
      </c>
      <c r="B145" s="4">
        <v>8771</v>
      </c>
      <c r="C145" s="128"/>
    </row>
    <row r="146" spans="1:3" x14ac:dyDescent="0.2">
      <c r="A146" s="13">
        <v>40969</v>
      </c>
      <c r="B146" s="4">
        <v>8935</v>
      </c>
      <c r="C146" s="128"/>
    </row>
    <row r="147" spans="1:3" x14ac:dyDescent="0.2">
      <c r="A147" s="13">
        <v>40978</v>
      </c>
      <c r="B147" s="4">
        <v>9278</v>
      </c>
      <c r="C147" s="128"/>
    </row>
    <row r="148" spans="1:3" x14ac:dyDescent="0.2">
      <c r="A148" s="13">
        <v>40984</v>
      </c>
      <c r="B148" s="4">
        <v>9403</v>
      </c>
      <c r="C148" s="128"/>
    </row>
    <row r="149" spans="1:3" x14ac:dyDescent="0.2">
      <c r="A149" s="13">
        <v>40991</v>
      </c>
      <c r="B149" s="4">
        <v>9639</v>
      </c>
      <c r="C149" s="128"/>
    </row>
    <row r="150" spans="1:3" x14ac:dyDescent="0.2">
      <c r="A150" s="13">
        <v>40998</v>
      </c>
      <c r="B150" s="4">
        <v>9761</v>
      </c>
      <c r="C150" s="128"/>
    </row>
    <row r="151" spans="1:3" x14ac:dyDescent="0.2">
      <c r="A151" s="13">
        <v>41005</v>
      </c>
      <c r="B151" s="4">
        <v>9886</v>
      </c>
      <c r="C151" s="128"/>
    </row>
    <row r="152" spans="1:3" x14ac:dyDescent="0.2">
      <c r="A152" s="13">
        <v>41012</v>
      </c>
      <c r="B152" s="4">
        <v>10053</v>
      </c>
      <c r="C152" s="128"/>
    </row>
    <row r="153" spans="1:3" x14ac:dyDescent="0.2">
      <c r="A153" s="13">
        <v>41019</v>
      </c>
      <c r="B153" s="4">
        <v>10169</v>
      </c>
      <c r="C153" s="128"/>
    </row>
    <row r="154" spans="1:3" x14ac:dyDescent="0.2">
      <c r="A154" s="13">
        <v>41026</v>
      </c>
      <c r="B154" s="4">
        <v>10480</v>
      </c>
      <c r="C154" s="128"/>
    </row>
    <row r="155" spans="1:3" x14ac:dyDescent="0.2">
      <c r="A155" s="13">
        <v>41033</v>
      </c>
      <c r="B155" s="4">
        <v>10789</v>
      </c>
      <c r="C155" s="128"/>
    </row>
    <row r="156" spans="1:3" x14ac:dyDescent="0.2">
      <c r="A156" s="13">
        <v>41040</v>
      </c>
      <c r="B156" s="4">
        <v>10919</v>
      </c>
      <c r="C156" s="128"/>
    </row>
    <row r="157" spans="1:3" x14ac:dyDescent="0.2">
      <c r="A157" s="13">
        <v>41047</v>
      </c>
      <c r="B157" s="4">
        <v>11081</v>
      </c>
      <c r="C157" s="128"/>
    </row>
    <row r="158" spans="1:3" x14ac:dyDescent="0.2">
      <c r="A158" s="13">
        <v>41054</v>
      </c>
      <c r="B158" s="4">
        <v>11329</v>
      </c>
      <c r="C158" s="128"/>
    </row>
    <row r="159" spans="1:3" x14ac:dyDescent="0.2">
      <c r="A159" s="13">
        <v>41061</v>
      </c>
      <c r="B159" s="4">
        <v>11620</v>
      </c>
      <c r="C159" s="128"/>
    </row>
    <row r="160" spans="1:3" x14ac:dyDescent="0.2">
      <c r="A160" s="13">
        <v>41068</v>
      </c>
      <c r="B160" s="4">
        <v>11805</v>
      </c>
      <c r="C160" s="128"/>
    </row>
    <row r="161" spans="1:3" x14ac:dyDescent="0.2">
      <c r="A161" s="13">
        <v>41075</v>
      </c>
      <c r="B161" s="4">
        <v>12182</v>
      </c>
      <c r="C161" s="128"/>
    </row>
    <row r="162" spans="1:3" x14ac:dyDescent="0.2">
      <c r="A162" s="13">
        <v>41082</v>
      </c>
      <c r="B162" s="4">
        <v>12406</v>
      </c>
      <c r="C162" s="128"/>
    </row>
    <row r="163" spans="1:3" x14ac:dyDescent="0.2">
      <c r="A163" s="13">
        <v>41089</v>
      </c>
      <c r="B163" s="4">
        <v>12645</v>
      </c>
      <c r="C163" s="128"/>
    </row>
    <row r="164" spans="1:3" x14ac:dyDescent="0.2">
      <c r="A164" s="13">
        <v>41096</v>
      </c>
      <c r="B164" s="4">
        <v>12781</v>
      </c>
      <c r="C164" s="128"/>
    </row>
    <row r="165" spans="1:3" x14ac:dyDescent="0.2">
      <c r="A165" s="13">
        <v>41103</v>
      </c>
      <c r="B165" s="4">
        <v>12899</v>
      </c>
      <c r="C165" s="128"/>
    </row>
    <row r="166" spans="1:3" x14ac:dyDescent="0.2">
      <c r="A166" s="13">
        <v>41110</v>
      </c>
      <c r="B166" s="4">
        <v>13152</v>
      </c>
      <c r="C166" s="128"/>
    </row>
    <row r="167" spans="1:3" x14ac:dyDescent="0.2">
      <c r="A167" s="13">
        <v>41117</v>
      </c>
      <c r="B167" s="4">
        <v>13225</v>
      </c>
      <c r="C167" s="128"/>
    </row>
    <row r="168" spans="1:3" x14ac:dyDescent="0.2">
      <c r="A168" s="13">
        <v>41124</v>
      </c>
      <c r="B168" s="4">
        <v>13528</v>
      </c>
      <c r="C168" s="128"/>
    </row>
    <row r="169" spans="1:3" x14ac:dyDescent="0.2">
      <c r="A169" s="13">
        <v>41131</v>
      </c>
      <c r="B169" s="4">
        <v>13637</v>
      </c>
      <c r="C169" s="128"/>
    </row>
    <row r="170" spans="1:3" x14ac:dyDescent="0.2">
      <c r="A170" s="13">
        <v>41137</v>
      </c>
      <c r="B170" s="4">
        <v>13737</v>
      </c>
      <c r="C170" s="128"/>
    </row>
    <row r="171" spans="1:3" x14ac:dyDescent="0.2">
      <c r="A171" s="13">
        <v>41145</v>
      </c>
      <c r="B171" s="4">
        <v>13934</v>
      </c>
      <c r="C171" s="128"/>
    </row>
    <row r="172" spans="1:3" x14ac:dyDescent="0.2">
      <c r="A172" s="13">
        <v>41152</v>
      </c>
      <c r="B172" s="4">
        <v>14157</v>
      </c>
      <c r="C172" s="128"/>
    </row>
    <row r="173" spans="1:3" x14ac:dyDescent="0.2">
      <c r="A173" s="13">
        <v>41159</v>
      </c>
      <c r="B173" s="4">
        <v>14220</v>
      </c>
      <c r="C173" s="128"/>
    </row>
    <row r="174" spans="1:3" x14ac:dyDescent="0.2">
      <c r="A174" s="13">
        <v>41166</v>
      </c>
      <c r="B174" s="4">
        <v>14274</v>
      </c>
      <c r="C174" s="128"/>
    </row>
    <row r="175" spans="1:3" x14ac:dyDescent="0.2">
      <c r="A175" s="13">
        <v>41173</v>
      </c>
      <c r="B175" s="4">
        <v>14344</v>
      </c>
      <c r="C175" s="128"/>
    </row>
    <row r="176" spans="1:3" x14ac:dyDescent="0.2">
      <c r="A176" s="13">
        <v>41180</v>
      </c>
      <c r="B176" s="4">
        <v>14524</v>
      </c>
      <c r="C176" s="128"/>
    </row>
    <row r="177" spans="1:3" x14ac:dyDescent="0.2">
      <c r="A177" s="13">
        <v>41187</v>
      </c>
      <c r="B177" s="4">
        <v>14618</v>
      </c>
      <c r="C177" s="128"/>
    </row>
    <row r="178" spans="1:3" x14ac:dyDescent="0.2">
      <c r="A178" s="13">
        <v>41194</v>
      </c>
      <c r="B178" s="4">
        <v>14758</v>
      </c>
      <c r="C178" s="128"/>
    </row>
    <row r="179" spans="1:3" x14ac:dyDescent="0.2">
      <c r="A179" s="13">
        <v>41201</v>
      </c>
      <c r="B179" s="4">
        <v>14962</v>
      </c>
      <c r="C179" s="128"/>
    </row>
    <row r="180" spans="1:3" x14ac:dyDescent="0.2">
      <c r="A180" s="13">
        <v>41208</v>
      </c>
      <c r="B180" s="4">
        <v>15076</v>
      </c>
      <c r="C180" s="128"/>
    </row>
    <row r="181" spans="1:3" x14ac:dyDescent="0.2">
      <c r="A181" s="13">
        <v>41215</v>
      </c>
      <c r="B181" s="4">
        <v>15166</v>
      </c>
      <c r="C181" s="128"/>
    </row>
    <row r="182" spans="1:3" x14ac:dyDescent="0.2">
      <c r="A182" s="13">
        <v>41222</v>
      </c>
      <c r="B182" s="4">
        <v>15271</v>
      </c>
      <c r="C182" s="128"/>
    </row>
    <row r="183" spans="1:3" x14ac:dyDescent="0.2">
      <c r="A183" s="13">
        <v>41229</v>
      </c>
      <c r="B183" s="4">
        <v>15347</v>
      </c>
      <c r="C183" s="128"/>
    </row>
    <row r="184" spans="1:3" x14ac:dyDescent="0.2">
      <c r="A184" s="13">
        <v>41236</v>
      </c>
      <c r="B184" s="4">
        <v>15611</v>
      </c>
      <c r="C184" s="128"/>
    </row>
    <row r="185" spans="1:3" x14ac:dyDescent="0.2">
      <c r="A185" s="13">
        <v>41243</v>
      </c>
      <c r="B185" s="4">
        <v>15853</v>
      </c>
      <c r="C185" s="128"/>
    </row>
    <row r="186" spans="1:3" x14ac:dyDescent="0.2">
      <c r="A186" s="13">
        <v>41250</v>
      </c>
      <c r="B186" s="4">
        <v>15945</v>
      </c>
      <c r="C186" s="128"/>
    </row>
    <row r="187" spans="1:3" x14ac:dyDescent="0.2">
      <c r="A187" s="13">
        <v>41257</v>
      </c>
      <c r="B187" s="4">
        <v>16078</v>
      </c>
      <c r="C187" s="128"/>
    </row>
    <row r="188" spans="1:3" x14ac:dyDescent="0.2">
      <c r="A188" s="13">
        <v>41264</v>
      </c>
      <c r="B188" s="4">
        <v>16279</v>
      </c>
      <c r="C188" s="128"/>
    </row>
    <row r="189" spans="1:3" x14ac:dyDescent="0.2">
      <c r="A189" s="13">
        <v>41271</v>
      </c>
      <c r="B189" s="4">
        <v>16371</v>
      </c>
      <c r="C189" s="128"/>
    </row>
    <row r="190" spans="1:3" x14ac:dyDescent="0.2">
      <c r="A190" s="13">
        <v>41285</v>
      </c>
      <c r="B190" s="4">
        <v>16685</v>
      </c>
      <c r="C190" s="128"/>
    </row>
    <row r="191" spans="1:3" x14ac:dyDescent="0.2">
      <c r="A191" s="13">
        <v>41292</v>
      </c>
      <c r="B191" s="4">
        <v>16792</v>
      </c>
      <c r="C191" s="128"/>
    </row>
    <row r="192" spans="1:3" x14ac:dyDescent="0.2">
      <c r="A192" s="13">
        <v>41299</v>
      </c>
      <c r="B192" s="4">
        <v>16894</v>
      </c>
      <c r="C192" s="128"/>
    </row>
    <row r="193" spans="1:3" x14ac:dyDescent="0.2">
      <c r="A193" s="13">
        <v>41306</v>
      </c>
      <c r="B193" s="4">
        <v>17065</v>
      </c>
      <c r="C193" s="128"/>
    </row>
    <row r="194" spans="1:3" x14ac:dyDescent="0.2">
      <c r="A194" s="13">
        <v>41313</v>
      </c>
      <c r="B194" s="4">
        <v>17147</v>
      </c>
      <c r="C194" s="128"/>
    </row>
    <row r="195" spans="1:3" x14ac:dyDescent="0.2">
      <c r="A195" s="13">
        <v>41320</v>
      </c>
      <c r="B195" s="4">
        <v>17203</v>
      </c>
      <c r="C195" s="128"/>
    </row>
    <row r="196" spans="1:3" x14ac:dyDescent="0.2">
      <c r="A196" s="13">
        <v>41326</v>
      </c>
      <c r="B196" s="4">
        <v>17286</v>
      </c>
      <c r="C196" s="128"/>
    </row>
    <row r="197" spans="1:3" x14ac:dyDescent="0.2">
      <c r="A197" s="13">
        <v>41333</v>
      </c>
      <c r="B197" s="4">
        <v>17468</v>
      </c>
      <c r="C197" s="128"/>
    </row>
    <row r="198" spans="1:3" x14ac:dyDescent="0.2">
      <c r="A198" s="13">
        <v>41340</v>
      </c>
      <c r="B198" s="4">
        <v>17544</v>
      </c>
      <c r="C198" s="128"/>
    </row>
    <row r="199" spans="1:3" x14ac:dyDescent="0.2">
      <c r="A199" s="13">
        <v>41347</v>
      </c>
      <c r="B199" s="4">
        <v>17615</v>
      </c>
      <c r="C199" s="128"/>
    </row>
    <row r="200" spans="1:3" x14ac:dyDescent="0.2">
      <c r="A200" s="13">
        <v>41351</v>
      </c>
      <c r="B200" s="4">
        <v>17615</v>
      </c>
      <c r="C200" s="128"/>
    </row>
    <row r="201" spans="1:3" x14ac:dyDescent="0.2">
      <c r="A201" s="13">
        <v>41354</v>
      </c>
      <c r="B201" s="4">
        <v>17699</v>
      </c>
      <c r="C201" s="128"/>
    </row>
    <row r="202" spans="1:3" x14ac:dyDescent="0.2">
      <c r="A202" s="13">
        <v>41361</v>
      </c>
      <c r="B202" s="4">
        <v>17906</v>
      </c>
      <c r="C202" s="128"/>
    </row>
    <row r="203" spans="1:3" x14ac:dyDescent="0.2">
      <c r="A203" s="13">
        <v>41368</v>
      </c>
      <c r="B203" s="4">
        <v>18140</v>
      </c>
      <c r="C203" s="128"/>
    </row>
    <row r="204" spans="1:3" x14ac:dyDescent="0.2">
      <c r="A204" s="13">
        <v>41376</v>
      </c>
      <c r="B204" s="4">
        <v>18521</v>
      </c>
      <c r="C204" s="128"/>
    </row>
    <row r="205" spans="1:3" x14ac:dyDescent="0.2">
      <c r="A205" s="13">
        <v>41382</v>
      </c>
      <c r="B205" s="4">
        <v>18581</v>
      </c>
      <c r="C205" s="128"/>
    </row>
    <row r="206" spans="1:3" x14ac:dyDescent="0.2">
      <c r="A206" s="13">
        <v>41389</v>
      </c>
      <c r="B206" s="4">
        <v>18643</v>
      </c>
      <c r="C206" s="128"/>
    </row>
    <row r="207" spans="1:3" x14ac:dyDescent="0.2">
      <c r="A207" s="13">
        <v>41395</v>
      </c>
      <c r="B207" s="4">
        <v>18913</v>
      </c>
      <c r="C207" s="128"/>
    </row>
    <row r="208" spans="1:3" x14ac:dyDescent="0.2">
      <c r="A208" s="13">
        <v>41404</v>
      </c>
      <c r="B208" s="4">
        <v>19265</v>
      </c>
      <c r="C208" s="128"/>
    </row>
    <row r="209" spans="1:3" x14ac:dyDescent="0.2">
      <c r="A209" s="13">
        <v>41420</v>
      </c>
      <c r="B209" s="4">
        <v>19349</v>
      </c>
      <c r="C209" s="128"/>
    </row>
    <row r="210" spans="1:3" x14ac:dyDescent="0.2">
      <c r="A210" s="13">
        <v>41425</v>
      </c>
      <c r="B210" s="4">
        <v>19457</v>
      </c>
      <c r="C210" s="128"/>
    </row>
    <row r="211" spans="1:3" x14ac:dyDescent="0.2">
      <c r="A211" s="13">
        <v>41432</v>
      </c>
      <c r="B211" s="4">
        <v>19675</v>
      </c>
      <c r="C211" s="128"/>
    </row>
    <row r="212" spans="1:3" x14ac:dyDescent="0.2">
      <c r="A212" s="13">
        <v>41438</v>
      </c>
      <c r="B212" s="4">
        <v>19798</v>
      </c>
      <c r="C212" s="128"/>
    </row>
    <row r="213" spans="1:3" x14ac:dyDescent="0.2">
      <c r="A213" s="13">
        <v>41445</v>
      </c>
      <c r="B213" s="4">
        <v>19921</v>
      </c>
      <c r="C213" s="128"/>
    </row>
    <row r="214" spans="1:3" x14ac:dyDescent="0.2">
      <c r="A214" s="13">
        <v>41452</v>
      </c>
      <c r="B214" s="4">
        <v>20158</v>
      </c>
      <c r="C214" s="128"/>
    </row>
    <row r="215" spans="1:3" x14ac:dyDescent="0.2">
      <c r="A215" s="13">
        <v>41459</v>
      </c>
      <c r="B215" s="4">
        <v>20217</v>
      </c>
      <c r="C215" s="128"/>
    </row>
    <row r="216" spans="1:3" x14ac:dyDescent="0.2">
      <c r="A216" s="13">
        <v>41466</v>
      </c>
      <c r="B216" s="4">
        <v>20275</v>
      </c>
      <c r="C216" s="128"/>
    </row>
    <row r="217" spans="1:3" x14ac:dyDescent="0.2">
      <c r="A217" s="13">
        <v>41473</v>
      </c>
      <c r="B217" s="4">
        <v>20382</v>
      </c>
      <c r="C217" s="128"/>
    </row>
    <row r="218" spans="1:3" x14ac:dyDescent="0.2">
      <c r="A218" s="13">
        <v>41480</v>
      </c>
      <c r="B218" s="4">
        <v>20471</v>
      </c>
      <c r="C218" s="128"/>
    </row>
    <row r="219" spans="1:3" x14ac:dyDescent="0.2">
      <c r="A219" s="13">
        <v>41487</v>
      </c>
      <c r="B219" s="4">
        <v>20660</v>
      </c>
      <c r="C219" s="128"/>
    </row>
    <row r="220" spans="1:3" x14ac:dyDescent="0.2">
      <c r="A220" s="13">
        <v>41493</v>
      </c>
      <c r="B220" s="4">
        <v>20794</v>
      </c>
      <c r="C220" s="128"/>
    </row>
    <row r="221" spans="1:3" x14ac:dyDescent="0.2">
      <c r="A221" s="13">
        <v>41500</v>
      </c>
      <c r="B221" s="4">
        <v>20936</v>
      </c>
      <c r="C221" s="128"/>
    </row>
    <row r="222" spans="1:3" x14ac:dyDescent="0.2">
      <c r="A222" s="13">
        <v>41507</v>
      </c>
      <c r="B222" s="4">
        <v>20982</v>
      </c>
      <c r="C222" s="128"/>
    </row>
    <row r="223" spans="1:3" x14ac:dyDescent="0.2">
      <c r="A223" s="13">
        <v>41514</v>
      </c>
      <c r="B223" s="4">
        <v>21093</v>
      </c>
      <c r="C223" s="128"/>
    </row>
    <row r="224" spans="1:3" x14ac:dyDescent="0.2">
      <c r="A224" s="13">
        <v>41521</v>
      </c>
      <c r="B224" s="4">
        <v>21131</v>
      </c>
      <c r="C224" s="128"/>
    </row>
    <row r="225" spans="1:3" x14ac:dyDescent="0.2">
      <c r="A225" s="13">
        <v>41528</v>
      </c>
      <c r="B225" s="4">
        <v>21200</v>
      </c>
      <c r="C225" s="128"/>
    </row>
    <row r="226" spans="1:3" x14ac:dyDescent="0.2">
      <c r="A226" s="13">
        <v>41535</v>
      </c>
      <c r="B226" s="4">
        <v>21269</v>
      </c>
      <c r="C226" s="128"/>
    </row>
    <row r="227" spans="1:3" x14ac:dyDescent="0.2">
      <c r="A227" s="13">
        <v>41542</v>
      </c>
      <c r="B227" s="4">
        <v>21343</v>
      </c>
      <c r="C227" s="128"/>
    </row>
    <row r="228" spans="1:3" x14ac:dyDescent="0.2">
      <c r="A228" s="13">
        <v>41549</v>
      </c>
      <c r="B228" s="4">
        <v>21416</v>
      </c>
      <c r="C228" s="128"/>
    </row>
    <row r="229" spans="1:3" x14ac:dyDescent="0.2">
      <c r="A229" s="13">
        <v>41556</v>
      </c>
      <c r="B229" s="4">
        <v>21465</v>
      </c>
      <c r="C229" s="128"/>
    </row>
    <row r="230" spans="1:3" x14ac:dyDescent="0.2">
      <c r="A230" s="13">
        <v>41563</v>
      </c>
      <c r="B230" s="4">
        <v>21589</v>
      </c>
      <c r="C230" s="128"/>
    </row>
    <row r="231" spans="1:3" x14ac:dyDescent="0.2">
      <c r="A231" s="13">
        <v>41570</v>
      </c>
      <c r="B231" s="4">
        <v>21637</v>
      </c>
      <c r="C231" s="128"/>
    </row>
    <row r="232" spans="1:3" x14ac:dyDescent="0.2">
      <c r="A232" s="13">
        <v>41577</v>
      </c>
      <c r="B232" s="4">
        <v>21716</v>
      </c>
      <c r="C232" s="128"/>
    </row>
    <row r="233" spans="1:3" x14ac:dyDescent="0.2">
      <c r="A233" s="13">
        <v>41584</v>
      </c>
      <c r="B233" s="4">
        <v>21773</v>
      </c>
      <c r="C233" s="128"/>
    </row>
    <row r="234" spans="1:3" x14ac:dyDescent="0.2">
      <c r="A234" s="13">
        <v>41591</v>
      </c>
      <c r="B234" s="4">
        <v>21851</v>
      </c>
      <c r="C234" s="128"/>
    </row>
    <row r="235" spans="1:3" x14ac:dyDescent="0.2">
      <c r="A235" s="13">
        <v>41598</v>
      </c>
      <c r="B235" s="4">
        <v>21881</v>
      </c>
      <c r="C235" s="128"/>
    </row>
    <row r="236" spans="1:3" x14ac:dyDescent="0.2">
      <c r="A236" s="13">
        <v>41605</v>
      </c>
      <c r="B236" s="4">
        <v>21971</v>
      </c>
      <c r="C236" s="128"/>
    </row>
    <row r="237" spans="1:3" x14ac:dyDescent="0.2">
      <c r="A237" s="13">
        <v>41612</v>
      </c>
      <c r="B237" s="4">
        <v>22028</v>
      </c>
      <c r="C237" s="128"/>
    </row>
    <row r="238" spans="1:3" x14ac:dyDescent="0.2">
      <c r="A238" s="13">
        <v>41620</v>
      </c>
      <c r="B238" s="4">
        <v>22070</v>
      </c>
      <c r="C238" s="128"/>
    </row>
    <row r="239" spans="1:3" x14ac:dyDescent="0.2">
      <c r="A239" s="13">
        <v>41626</v>
      </c>
      <c r="B239" s="4">
        <v>22146</v>
      </c>
      <c r="C239" s="128"/>
    </row>
    <row r="240" spans="1:3" x14ac:dyDescent="0.2">
      <c r="A240" s="13">
        <v>41633</v>
      </c>
      <c r="B240" s="4">
        <v>22247</v>
      </c>
      <c r="C240" s="128"/>
    </row>
    <row r="241" spans="1:3" x14ac:dyDescent="0.2">
      <c r="A241" s="13">
        <v>41639</v>
      </c>
      <c r="B241" s="4">
        <v>22289</v>
      </c>
      <c r="C241" s="128"/>
    </row>
    <row r="242" spans="1:3" x14ac:dyDescent="0.2">
      <c r="A242" s="13">
        <v>41647</v>
      </c>
      <c r="B242" s="4">
        <v>22380</v>
      </c>
      <c r="C242" s="128"/>
    </row>
    <row r="243" spans="1:3" x14ac:dyDescent="0.2">
      <c r="A243" s="13">
        <v>41654</v>
      </c>
      <c r="B243" s="4">
        <v>22442</v>
      </c>
      <c r="C243" s="128"/>
    </row>
    <row r="244" spans="1:3" x14ac:dyDescent="0.2">
      <c r="A244" s="13">
        <v>41661</v>
      </c>
      <c r="B244" s="4">
        <v>22496</v>
      </c>
      <c r="C244" s="128"/>
    </row>
    <row r="245" spans="1:3" x14ac:dyDescent="0.2">
      <c r="A245" s="13">
        <v>41668</v>
      </c>
      <c r="B245" s="4">
        <v>22555</v>
      </c>
      <c r="C245" s="128"/>
    </row>
    <row r="246" spans="1:3" x14ac:dyDescent="0.2">
      <c r="A246" s="13">
        <v>41674</v>
      </c>
      <c r="B246" s="4">
        <v>22589</v>
      </c>
      <c r="C246" s="128"/>
    </row>
    <row r="247" spans="1:3" x14ac:dyDescent="0.2">
      <c r="A247" s="13">
        <v>41682</v>
      </c>
      <c r="B247" s="4">
        <v>22649</v>
      </c>
      <c r="C247" s="128"/>
    </row>
    <row r="248" spans="1:3" x14ac:dyDescent="0.2">
      <c r="A248" s="13">
        <v>41689</v>
      </c>
      <c r="B248" s="4">
        <v>22694</v>
      </c>
      <c r="C248" s="128"/>
    </row>
    <row r="249" spans="1:3" x14ac:dyDescent="0.2">
      <c r="A249" s="13">
        <v>41696</v>
      </c>
      <c r="B249" s="4">
        <v>22737</v>
      </c>
      <c r="C249" s="128"/>
    </row>
    <row r="250" spans="1:3" x14ac:dyDescent="0.2">
      <c r="A250" s="13">
        <v>41703</v>
      </c>
      <c r="B250" s="4">
        <v>22773</v>
      </c>
      <c r="C250" s="128"/>
    </row>
    <row r="251" spans="1:3" x14ac:dyDescent="0.2">
      <c r="A251" s="13">
        <v>41710</v>
      </c>
      <c r="B251" s="4">
        <v>22815</v>
      </c>
      <c r="C251" s="128"/>
    </row>
    <row r="252" spans="1:3" x14ac:dyDescent="0.2">
      <c r="A252" s="13">
        <v>41717</v>
      </c>
      <c r="B252" s="4">
        <v>22846</v>
      </c>
      <c r="C252" s="128"/>
    </row>
    <row r="253" spans="1:3" x14ac:dyDescent="0.2">
      <c r="A253" s="13">
        <v>41724</v>
      </c>
      <c r="B253" s="4">
        <v>22896</v>
      </c>
      <c r="C253" s="128"/>
    </row>
    <row r="254" spans="1:3" x14ac:dyDescent="0.2">
      <c r="A254" s="13">
        <v>41731</v>
      </c>
      <c r="B254" s="4">
        <v>22957</v>
      </c>
      <c r="C254" s="128"/>
    </row>
    <row r="255" spans="1:3" x14ac:dyDescent="0.2">
      <c r="A255" s="13">
        <v>41737</v>
      </c>
      <c r="B255" s="4">
        <v>23049</v>
      </c>
      <c r="C255" s="128"/>
    </row>
    <row r="256" spans="1:3" x14ac:dyDescent="0.2">
      <c r="A256" s="13">
        <v>41744</v>
      </c>
      <c r="B256" s="4">
        <v>23101</v>
      </c>
      <c r="C256" s="128"/>
    </row>
    <row r="257" spans="1:3" x14ac:dyDescent="0.2">
      <c r="A257" s="13">
        <v>41751</v>
      </c>
      <c r="B257" s="4">
        <v>23158</v>
      </c>
      <c r="C257" s="128"/>
    </row>
    <row r="258" spans="1:3" x14ac:dyDescent="0.2">
      <c r="A258" s="13">
        <v>41758</v>
      </c>
      <c r="B258" s="4">
        <v>23193</v>
      </c>
      <c r="C258" s="128"/>
    </row>
    <row r="259" spans="1:3" x14ac:dyDescent="0.2">
      <c r="A259" s="13">
        <v>41766</v>
      </c>
      <c r="B259" s="4">
        <v>23296</v>
      </c>
      <c r="C259" s="128"/>
    </row>
    <row r="260" spans="1:3" x14ac:dyDescent="0.2">
      <c r="A260" s="13">
        <v>41773</v>
      </c>
      <c r="B260" s="4">
        <v>23419</v>
      </c>
      <c r="C260" s="128"/>
    </row>
    <row r="261" spans="1:3" x14ac:dyDescent="0.2">
      <c r="A261" s="13">
        <v>41780</v>
      </c>
      <c r="B261" s="4">
        <v>23670</v>
      </c>
      <c r="C261" s="128"/>
    </row>
    <row r="262" spans="1:3" x14ac:dyDescent="0.2">
      <c r="A262" s="13">
        <v>41793</v>
      </c>
      <c r="B262" s="4">
        <v>24131</v>
      </c>
      <c r="C262" s="128"/>
    </row>
    <row r="263" spans="1:3" x14ac:dyDescent="0.2">
      <c r="A263" s="13">
        <v>41800</v>
      </c>
      <c r="B263" s="4">
        <v>24220</v>
      </c>
      <c r="C263" s="128"/>
    </row>
    <row r="264" spans="1:3" x14ac:dyDescent="0.2">
      <c r="A264" s="13">
        <v>41807</v>
      </c>
      <c r="B264" s="4">
        <v>24314</v>
      </c>
      <c r="C264" s="128"/>
    </row>
    <row r="265" spans="1:3" x14ac:dyDescent="0.2">
      <c r="A265" s="13">
        <v>41814</v>
      </c>
      <c r="B265" s="4">
        <v>24337</v>
      </c>
      <c r="C265" s="128"/>
    </row>
    <row r="266" spans="1:3" x14ac:dyDescent="0.2">
      <c r="A266" s="13">
        <v>41821</v>
      </c>
      <c r="B266" s="4">
        <v>24388</v>
      </c>
      <c r="C266" s="128"/>
    </row>
    <row r="267" spans="1:3" x14ac:dyDescent="0.2">
      <c r="A267" s="13">
        <v>41829</v>
      </c>
      <c r="B267" s="4">
        <v>24436</v>
      </c>
      <c r="C267" s="128"/>
    </row>
    <row r="268" spans="1:3" x14ac:dyDescent="0.2">
      <c r="A268" s="13">
        <v>41836</v>
      </c>
      <c r="B268" s="4">
        <v>24469</v>
      </c>
      <c r="C268" s="128"/>
    </row>
    <row r="269" spans="1:3" x14ac:dyDescent="0.2">
      <c r="A269" s="13">
        <v>41843</v>
      </c>
      <c r="B269" s="4">
        <v>24551</v>
      </c>
      <c r="C269" s="128"/>
    </row>
    <row r="270" spans="1:3" x14ac:dyDescent="0.2">
      <c r="A270" s="13">
        <v>41849</v>
      </c>
      <c r="B270" s="4">
        <v>24636</v>
      </c>
      <c r="C270" s="128"/>
    </row>
    <row r="271" spans="1:3" x14ac:dyDescent="0.2">
      <c r="A271" s="13">
        <v>41857</v>
      </c>
      <c r="B271" s="4">
        <v>24768</v>
      </c>
      <c r="C271" s="128"/>
    </row>
    <row r="272" spans="1:3" x14ac:dyDescent="0.2">
      <c r="A272" s="13">
        <v>41864</v>
      </c>
      <c r="B272" s="4">
        <v>24842</v>
      </c>
      <c r="C272" s="128"/>
    </row>
    <row r="273" spans="1:3" x14ac:dyDescent="0.2">
      <c r="A273" s="13">
        <v>41870</v>
      </c>
      <c r="B273" s="4">
        <v>24891</v>
      </c>
      <c r="C273" s="128"/>
    </row>
    <row r="274" spans="1:3" x14ac:dyDescent="0.2">
      <c r="A274" s="13">
        <v>41878</v>
      </c>
      <c r="B274" s="4">
        <v>24982</v>
      </c>
      <c r="C274" s="128"/>
    </row>
    <row r="275" spans="1:3" x14ac:dyDescent="0.2">
      <c r="A275" s="13">
        <v>41885</v>
      </c>
      <c r="B275" s="4">
        <v>25073</v>
      </c>
      <c r="C275" s="128"/>
    </row>
    <row r="276" spans="1:3" x14ac:dyDescent="0.2">
      <c r="A276" s="13">
        <v>41892</v>
      </c>
      <c r="B276" s="4">
        <v>25259</v>
      </c>
      <c r="C276" s="128"/>
    </row>
    <row r="277" spans="1:3" x14ac:dyDescent="0.2">
      <c r="A277" s="13">
        <v>41899</v>
      </c>
      <c r="B277" s="4">
        <v>25301</v>
      </c>
      <c r="C277" s="128"/>
    </row>
    <row r="278" spans="1:3" x14ac:dyDescent="0.2">
      <c r="A278" s="13">
        <v>41906</v>
      </c>
      <c r="B278" s="4">
        <v>25385</v>
      </c>
      <c r="C278" s="128"/>
    </row>
    <row r="279" spans="1:3" x14ac:dyDescent="0.2">
      <c r="A279" s="13">
        <v>41913</v>
      </c>
      <c r="B279" s="4">
        <v>25465</v>
      </c>
      <c r="C279" s="128"/>
    </row>
    <row r="280" spans="1:3" x14ac:dyDescent="0.2">
      <c r="A280" s="13">
        <v>41920</v>
      </c>
      <c r="B280" s="4">
        <v>25519</v>
      </c>
      <c r="C280" s="128"/>
    </row>
    <row r="281" spans="1:3" x14ac:dyDescent="0.2">
      <c r="A281" s="13">
        <v>41927</v>
      </c>
      <c r="B281" s="4">
        <v>25793</v>
      </c>
      <c r="C281" s="128"/>
    </row>
    <row r="282" spans="1:3" x14ac:dyDescent="0.2">
      <c r="A282" s="13">
        <v>41933</v>
      </c>
      <c r="B282" s="4">
        <v>25849</v>
      </c>
      <c r="C282" s="128"/>
    </row>
    <row r="283" spans="1:3" x14ac:dyDescent="0.2">
      <c r="A283" s="13">
        <v>41941</v>
      </c>
      <c r="B283" s="4">
        <v>25902</v>
      </c>
      <c r="C283" s="128"/>
    </row>
    <row r="284" spans="1:3" x14ac:dyDescent="0.2">
      <c r="A284" s="13">
        <v>41948</v>
      </c>
      <c r="B284" s="4">
        <v>25965</v>
      </c>
      <c r="C284" s="128"/>
    </row>
    <row r="285" spans="1:3" x14ac:dyDescent="0.2">
      <c r="A285" s="13">
        <v>41955</v>
      </c>
      <c r="B285" s="4">
        <v>25997</v>
      </c>
      <c r="C285" s="128"/>
    </row>
    <row r="286" spans="1:3" x14ac:dyDescent="0.2">
      <c r="A286" s="13">
        <v>41962</v>
      </c>
      <c r="B286" s="4">
        <v>26020</v>
      </c>
      <c r="C286" s="128"/>
    </row>
    <row r="287" spans="1:3" x14ac:dyDescent="0.2">
      <c r="A287" s="13">
        <v>41969</v>
      </c>
      <c r="B287" s="4">
        <v>26060</v>
      </c>
      <c r="C287" s="128"/>
    </row>
    <row r="288" spans="1:3" x14ac:dyDescent="0.2">
      <c r="A288" s="13">
        <v>41976</v>
      </c>
      <c r="B288" s="4">
        <v>26112</v>
      </c>
      <c r="C288" s="128"/>
    </row>
    <row r="289" spans="1:3" x14ac:dyDescent="0.2">
      <c r="A289" s="13">
        <v>41983</v>
      </c>
      <c r="B289" s="4">
        <v>26175</v>
      </c>
      <c r="C289" s="128"/>
    </row>
    <row r="290" spans="1:3" x14ac:dyDescent="0.2">
      <c r="A290" s="13">
        <v>41990</v>
      </c>
      <c r="B290" s="4">
        <v>26280</v>
      </c>
      <c r="C290" s="128"/>
    </row>
    <row r="291" spans="1:3" x14ac:dyDescent="0.2">
      <c r="A291" s="13">
        <v>41997</v>
      </c>
      <c r="B291" s="4">
        <v>26375</v>
      </c>
      <c r="C291" s="128"/>
    </row>
    <row r="292" spans="1:3" x14ac:dyDescent="0.2">
      <c r="A292" s="13">
        <v>42004</v>
      </c>
      <c r="B292" s="4">
        <v>26424</v>
      </c>
      <c r="C292" s="128"/>
    </row>
    <row r="293" spans="1:3" x14ac:dyDescent="0.2">
      <c r="A293" s="13">
        <v>42011</v>
      </c>
      <c r="B293" s="4">
        <v>26461</v>
      </c>
      <c r="C293" s="128"/>
    </row>
    <row r="294" spans="1:3" x14ac:dyDescent="0.2">
      <c r="A294" s="13">
        <v>42018</v>
      </c>
      <c r="B294" s="4">
        <v>26485</v>
      </c>
      <c r="C294" s="128"/>
    </row>
    <row r="295" spans="1:3" x14ac:dyDescent="0.2">
      <c r="A295" s="13">
        <v>42025</v>
      </c>
      <c r="B295" s="4">
        <v>26511</v>
      </c>
      <c r="C295" s="128"/>
    </row>
    <row r="296" spans="1:3" x14ac:dyDescent="0.2">
      <c r="A296" s="13">
        <v>42032</v>
      </c>
      <c r="B296" s="4">
        <v>26585</v>
      </c>
      <c r="C296" s="128"/>
    </row>
    <row r="297" spans="1:3" x14ac:dyDescent="0.2">
      <c r="A297" s="13">
        <v>42039</v>
      </c>
      <c r="B297" s="4">
        <v>26602</v>
      </c>
      <c r="C297" s="128"/>
    </row>
    <row r="298" spans="1:3" x14ac:dyDescent="0.2">
      <c r="A298" s="13">
        <v>42046</v>
      </c>
      <c r="B298" s="4">
        <v>26655</v>
      </c>
      <c r="C298" s="128"/>
    </row>
    <row r="299" spans="1:3" x14ac:dyDescent="0.2">
      <c r="A299" s="13">
        <v>42053</v>
      </c>
      <c r="B299" s="4">
        <v>26685</v>
      </c>
      <c r="C299" s="128"/>
    </row>
    <row r="300" spans="1:3" x14ac:dyDescent="0.2">
      <c r="A300" s="13">
        <v>42061</v>
      </c>
      <c r="B300" s="4">
        <v>26718</v>
      </c>
      <c r="C300" s="128"/>
    </row>
    <row r="301" spans="1:3" x14ac:dyDescent="0.2">
      <c r="A301" s="13">
        <v>42067</v>
      </c>
      <c r="B301" s="4">
        <v>26755</v>
      </c>
      <c r="C301" s="128"/>
    </row>
    <row r="302" spans="1:3" x14ac:dyDescent="0.2">
      <c r="A302" s="13">
        <v>42074</v>
      </c>
      <c r="B302" s="4">
        <v>26833</v>
      </c>
      <c r="C302" s="128"/>
    </row>
    <row r="303" spans="1:3" x14ac:dyDescent="0.2">
      <c r="A303" s="13">
        <v>42081</v>
      </c>
      <c r="B303" s="4">
        <v>26873</v>
      </c>
      <c r="C303" s="128"/>
    </row>
    <row r="304" spans="1:3" x14ac:dyDescent="0.2">
      <c r="A304" s="13">
        <v>42088</v>
      </c>
      <c r="B304" s="4">
        <v>26898</v>
      </c>
      <c r="C304" s="128"/>
    </row>
    <row r="305" spans="1:8" x14ac:dyDescent="0.2">
      <c r="A305" s="13">
        <v>42095</v>
      </c>
      <c r="B305" s="4">
        <v>26962</v>
      </c>
      <c r="C305" s="128"/>
    </row>
    <row r="306" spans="1:8" x14ac:dyDescent="0.2">
      <c r="A306" s="13">
        <v>42102</v>
      </c>
      <c r="B306" s="4">
        <v>27034</v>
      </c>
      <c r="C306" s="128"/>
    </row>
    <row r="307" spans="1:8" x14ac:dyDescent="0.2">
      <c r="A307" s="13">
        <v>42109</v>
      </c>
      <c r="B307" s="4">
        <v>27090</v>
      </c>
      <c r="C307" s="128"/>
    </row>
    <row r="308" spans="1:8" x14ac:dyDescent="0.2">
      <c r="A308" s="13">
        <v>42116</v>
      </c>
      <c r="B308" s="4">
        <v>27176</v>
      </c>
      <c r="C308" s="128"/>
    </row>
    <row r="309" spans="1:8" x14ac:dyDescent="0.2">
      <c r="A309" s="13">
        <v>42123</v>
      </c>
      <c r="B309" s="4">
        <v>27676</v>
      </c>
      <c r="C309" s="128"/>
    </row>
    <row r="310" spans="1:8" x14ac:dyDescent="0.2">
      <c r="A310" s="13">
        <v>42130</v>
      </c>
      <c r="B310" s="4">
        <v>27714</v>
      </c>
      <c r="C310" s="128"/>
    </row>
    <row r="311" spans="1:8" x14ac:dyDescent="0.2">
      <c r="A311" s="13">
        <v>42137</v>
      </c>
      <c r="B311" s="4">
        <v>27737</v>
      </c>
      <c r="C311" s="128"/>
    </row>
    <row r="312" spans="1:8" x14ac:dyDescent="0.2">
      <c r="A312" s="13">
        <v>42144</v>
      </c>
      <c r="B312" s="4">
        <v>27825</v>
      </c>
      <c r="C312" s="128"/>
    </row>
    <row r="313" spans="1:8" x14ac:dyDescent="0.2">
      <c r="A313" s="13">
        <v>42150</v>
      </c>
      <c r="B313" s="4">
        <v>27862</v>
      </c>
      <c r="C313" s="128"/>
    </row>
    <row r="314" spans="1:8" x14ac:dyDescent="0.2">
      <c r="A314" s="13">
        <v>42158</v>
      </c>
      <c r="B314" s="4">
        <v>27953</v>
      </c>
      <c r="C314" s="128"/>
    </row>
    <row r="315" spans="1:8" x14ac:dyDescent="0.2">
      <c r="A315" s="13">
        <v>42164</v>
      </c>
      <c r="B315" s="4">
        <v>28011</v>
      </c>
      <c r="C315" s="128"/>
    </row>
    <row r="316" spans="1:8" x14ac:dyDescent="0.2">
      <c r="A316" s="13">
        <v>42172</v>
      </c>
      <c r="B316" s="4">
        <v>28255</v>
      </c>
      <c r="C316" s="128"/>
    </row>
    <row r="317" spans="1:8" x14ac:dyDescent="0.2">
      <c r="A317" s="13">
        <v>42179</v>
      </c>
      <c r="B317" s="4">
        <v>28517</v>
      </c>
      <c r="C317" s="128"/>
    </row>
    <row r="318" spans="1:8" x14ac:dyDescent="0.2">
      <c r="A318" s="13">
        <v>42185</v>
      </c>
      <c r="B318" s="4">
        <v>28562</v>
      </c>
      <c r="C318" s="128"/>
    </row>
    <row r="319" spans="1:8" x14ac:dyDescent="0.2">
      <c r="A319" s="13">
        <v>42193</v>
      </c>
      <c r="B319" s="4">
        <v>28623</v>
      </c>
      <c r="C319" s="128"/>
    </row>
    <row r="320" spans="1:8" x14ac:dyDescent="0.2">
      <c r="A320" s="13">
        <v>42201</v>
      </c>
      <c r="B320" s="4">
        <v>28730</v>
      </c>
      <c r="C320" s="128"/>
      <c r="H320" s="14"/>
    </row>
    <row r="321" spans="1:3" x14ac:dyDescent="0.2">
      <c r="A321" s="13">
        <v>42207</v>
      </c>
      <c r="B321" s="4">
        <v>28767</v>
      </c>
      <c r="C321" s="128"/>
    </row>
    <row r="322" spans="1:3" x14ac:dyDescent="0.2">
      <c r="A322" s="13">
        <v>42214</v>
      </c>
      <c r="B322" s="4">
        <v>28818</v>
      </c>
      <c r="C322" s="128"/>
    </row>
    <row r="323" spans="1:3" x14ac:dyDescent="0.2">
      <c r="A323" s="13">
        <v>42221</v>
      </c>
      <c r="B323" s="4">
        <v>28896</v>
      </c>
      <c r="C323" s="128"/>
    </row>
    <row r="324" spans="1:3" x14ac:dyDescent="0.2">
      <c r="A324" s="13">
        <v>42230</v>
      </c>
      <c r="B324" s="4">
        <v>28968</v>
      </c>
      <c r="C324" s="128"/>
    </row>
    <row r="325" spans="1:3" x14ac:dyDescent="0.2">
      <c r="A325" s="13">
        <v>42235</v>
      </c>
      <c r="B325" s="4">
        <v>29061</v>
      </c>
      <c r="C325" s="128"/>
    </row>
    <row r="326" spans="1:3" x14ac:dyDescent="0.2">
      <c r="A326" s="13">
        <v>42242</v>
      </c>
      <c r="B326" s="4">
        <v>29079</v>
      </c>
      <c r="C326" s="128"/>
    </row>
    <row r="327" spans="1:3" x14ac:dyDescent="0.2">
      <c r="A327" s="13">
        <v>42248</v>
      </c>
      <c r="B327" s="4">
        <v>29126</v>
      </c>
      <c r="C327" s="128"/>
    </row>
    <row r="328" spans="1:3" x14ac:dyDescent="0.2">
      <c r="A328" s="13">
        <v>42257</v>
      </c>
      <c r="B328" s="4">
        <v>29204</v>
      </c>
      <c r="C328" s="128"/>
    </row>
    <row r="329" spans="1:3" x14ac:dyDescent="0.2">
      <c r="A329" s="13">
        <v>42262</v>
      </c>
      <c r="B329" s="4">
        <v>29250</v>
      </c>
      <c r="C329" s="128"/>
    </row>
    <row r="330" spans="1:3" x14ac:dyDescent="0.2">
      <c r="A330" s="13">
        <v>42270</v>
      </c>
      <c r="B330" s="4">
        <v>29289</v>
      </c>
      <c r="C330" s="128"/>
    </row>
    <row r="331" spans="1:3" x14ac:dyDescent="0.2">
      <c r="A331" s="13">
        <v>42277</v>
      </c>
      <c r="B331" s="4">
        <v>29340</v>
      </c>
      <c r="C331" s="128"/>
    </row>
    <row r="332" spans="1:3" x14ac:dyDescent="0.2">
      <c r="A332" s="13">
        <v>42284</v>
      </c>
      <c r="B332" s="4">
        <v>29375</v>
      </c>
      <c r="C332" s="128"/>
    </row>
    <row r="333" spans="1:3" x14ac:dyDescent="0.2">
      <c r="A333" s="13">
        <v>42291</v>
      </c>
      <c r="B333" s="4">
        <v>29461</v>
      </c>
      <c r="C333" s="128"/>
    </row>
    <row r="334" spans="1:3" x14ac:dyDescent="0.2">
      <c r="A334" s="13">
        <v>42298</v>
      </c>
      <c r="B334" s="4">
        <v>29677</v>
      </c>
      <c r="C334" s="128"/>
    </row>
    <row r="335" spans="1:3" x14ac:dyDescent="0.2">
      <c r="A335" s="13">
        <v>42305</v>
      </c>
      <c r="B335" s="4">
        <v>29732</v>
      </c>
      <c r="C335" s="128"/>
    </row>
    <row r="336" spans="1:3" x14ac:dyDescent="0.2">
      <c r="A336" s="13">
        <v>42312</v>
      </c>
      <c r="B336" s="4">
        <v>29774</v>
      </c>
      <c r="C336" s="128"/>
    </row>
    <row r="337" spans="1:3" x14ac:dyDescent="0.2">
      <c r="A337" s="13">
        <v>42319</v>
      </c>
      <c r="B337" s="4">
        <v>29831</v>
      </c>
      <c r="C337" s="128"/>
    </row>
    <row r="338" spans="1:3" x14ac:dyDescent="0.2">
      <c r="A338" s="13">
        <v>42325</v>
      </c>
      <c r="B338" s="4">
        <v>29862</v>
      </c>
      <c r="C338" s="128"/>
    </row>
    <row r="339" spans="1:3" x14ac:dyDescent="0.2">
      <c r="A339" s="13">
        <v>42333</v>
      </c>
      <c r="B339" s="4">
        <v>29897</v>
      </c>
      <c r="C339" s="128"/>
    </row>
    <row r="340" spans="1:3" x14ac:dyDescent="0.2">
      <c r="A340" s="13">
        <v>42340</v>
      </c>
      <c r="B340" s="4">
        <v>29912</v>
      </c>
      <c r="C340" s="128"/>
    </row>
    <row r="341" spans="1:3" x14ac:dyDescent="0.2">
      <c r="A341" s="13">
        <v>42346</v>
      </c>
      <c r="B341" s="4">
        <v>29978</v>
      </c>
      <c r="C341" s="128"/>
    </row>
    <row r="342" spans="1:3" x14ac:dyDescent="0.2">
      <c r="A342" s="13">
        <v>42353</v>
      </c>
      <c r="B342" s="4">
        <v>30028</v>
      </c>
      <c r="C342" s="128"/>
    </row>
    <row r="343" spans="1:3" x14ac:dyDescent="0.2">
      <c r="A343" s="13">
        <v>42360</v>
      </c>
      <c r="B343" s="4">
        <v>30120</v>
      </c>
      <c r="C343" s="128"/>
    </row>
    <row r="344" spans="1:3" x14ac:dyDescent="0.2">
      <c r="A344" s="13">
        <v>42368</v>
      </c>
      <c r="B344" s="4">
        <v>30187</v>
      </c>
      <c r="C344" s="128"/>
    </row>
    <row r="345" spans="1:3" x14ac:dyDescent="0.2">
      <c r="A345" s="13">
        <v>42375</v>
      </c>
      <c r="B345" s="4">
        <v>30222</v>
      </c>
      <c r="C345" s="128"/>
    </row>
    <row r="346" spans="1:3" x14ac:dyDescent="0.2">
      <c r="A346" s="13">
        <v>42382</v>
      </c>
      <c r="B346" s="4">
        <v>30354</v>
      </c>
      <c r="C346" s="128"/>
    </row>
    <row r="347" spans="1:3" x14ac:dyDescent="0.2">
      <c r="A347" s="13">
        <v>42389</v>
      </c>
      <c r="B347" s="4">
        <v>30383</v>
      </c>
      <c r="C347" s="128"/>
    </row>
    <row r="348" spans="1:3" x14ac:dyDescent="0.2">
      <c r="A348" s="13">
        <v>42402</v>
      </c>
      <c r="B348" s="4">
        <v>30477</v>
      </c>
      <c r="C348" s="128"/>
    </row>
    <row r="349" spans="1:3" x14ac:dyDescent="0.2">
      <c r="A349" s="13">
        <v>42409</v>
      </c>
      <c r="B349" s="4">
        <v>30543</v>
      </c>
      <c r="C349" s="128"/>
    </row>
    <row r="350" spans="1:3" x14ac:dyDescent="0.2">
      <c r="A350" s="13">
        <v>42426</v>
      </c>
      <c r="B350" s="4">
        <v>30590</v>
      </c>
      <c r="C350" s="128"/>
    </row>
    <row r="351" spans="1:3" x14ac:dyDescent="0.2">
      <c r="A351" s="13">
        <v>42423</v>
      </c>
      <c r="B351" s="4">
        <v>30636</v>
      </c>
      <c r="C351" s="128"/>
    </row>
    <row r="352" spans="1:3" x14ac:dyDescent="0.2">
      <c r="A352" s="13">
        <v>42430</v>
      </c>
      <c r="B352" s="4">
        <v>30666</v>
      </c>
      <c r="C352" s="128"/>
    </row>
    <row r="353" spans="1:3" x14ac:dyDescent="0.2">
      <c r="A353" s="13">
        <v>42437</v>
      </c>
      <c r="B353" s="4">
        <v>30720</v>
      </c>
      <c r="C353" s="128"/>
    </row>
    <row r="354" spans="1:3" x14ac:dyDescent="0.2">
      <c r="A354" s="13">
        <v>42444</v>
      </c>
      <c r="B354" s="4">
        <v>30755</v>
      </c>
      <c r="C354" s="128"/>
    </row>
    <row r="355" spans="1:3" x14ac:dyDescent="0.2">
      <c r="A355" s="13">
        <v>42451</v>
      </c>
      <c r="B355" s="4">
        <v>30796</v>
      </c>
      <c r="C355" s="128"/>
    </row>
    <row r="356" spans="1:3" x14ac:dyDescent="0.2">
      <c r="A356" s="13">
        <v>42458</v>
      </c>
      <c r="B356" s="4">
        <v>30835</v>
      </c>
      <c r="C356" s="128"/>
    </row>
    <row r="357" spans="1:3" x14ac:dyDescent="0.2">
      <c r="A357" s="13">
        <v>42465</v>
      </c>
      <c r="B357" s="4">
        <v>30880</v>
      </c>
      <c r="C357" s="128"/>
    </row>
    <row r="358" spans="1:3" x14ac:dyDescent="0.2">
      <c r="A358" s="13">
        <v>42472</v>
      </c>
      <c r="B358" s="4">
        <v>30907</v>
      </c>
      <c r="C358" s="128"/>
    </row>
    <row r="359" spans="1:3" x14ac:dyDescent="0.2">
      <c r="A359" s="13">
        <v>42478</v>
      </c>
      <c r="B359" s="4">
        <v>30935</v>
      </c>
      <c r="C359" s="128"/>
    </row>
    <row r="360" spans="1:3" x14ac:dyDescent="0.2">
      <c r="A360" s="13">
        <v>42485</v>
      </c>
      <c r="B360" s="4">
        <v>31047</v>
      </c>
      <c r="C360" s="128"/>
    </row>
    <row r="361" spans="1:3" x14ac:dyDescent="0.2">
      <c r="A361" s="13">
        <v>42492</v>
      </c>
      <c r="B361" s="4">
        <v>31175</v>
      </c>
      <c r="C361" s="128"/>
    </row>
    <row r="362" spans="1:3" x14ac:dyDescent="0.2">
      <c r="A362" s="13">
        <v>42499</v>
      </c>
      <c r="B362" s="4">
        <v>31210</v>
      </c>
      <c r="C362" s="128"/>
    </row>
    <row r="363" spans="1:3" x14ac:dyDescent="0.2">
      <c r="A363" s="13">
        <v>42506</v>
      </c>
      <c r="B363" s="4">
        <v>31399</v>
      </c>
      <c r="C363" s="128"/>
    </row>
    <row r="364" spans="1:3" x14ac:dyDescent="0.2">
      <c r="A364" s="13">
        <v>42511</v>
      </c>
      <c r="B364" s="4">
        <v>31444</v>
      </c>
      <c r="C364" s="128"/>
    </row>
    <row r="365" spans="1:3" x14ac:dyDescent="0.2">
      <c r="A365" s="13">
        <v>42520</v>
      </c>
      <c r="B365" s="4">
        <v>31604</v>
      </c>
      <c r="C365" s="128"/>
    </row>
    <row r="366" spans="1:3" x14ac:dyDescent="0.2">
      <c r="A366" s="13">
        <v>42526</v>
      </c>
      <c r="B366" s="4">
        <v>31712</v>
      </c>
      <c r="C366" s="128"/>
    </row>
    <row r="367" spans="1:3" x14ac:dyDescent="0.2">
      <c r="A367" s="13">
        <v>42533</v>
      </c>
      <c r="B367" s="4">
        <v>31817</v>
      </c>
      <c r="C367" s="128"/>
    </row>
    <row r="368" spans="1:3" x14ac:dyDescent="0.2">
      <c r="A368" s="13">
        <v>42540</v>
      </c>
      <c r="B368" s="4">
        <v>31867</v>
      </c>
      <c r="C368" s="128"/>
    </row>
    <row r="369" spans="1:12" x14ac:dyDescent="0.2">
      <c r="A369" s="13">
        <v>42547</v>
      </c>
      <c r="B369" s="4">
        <v>31992</v>
      </c>
      <c r="C369" s="128"/>
    </row>
    <row r="370" spans="1:12" x14ac:dyDescent="0.2">
      <c r="A370" s="13">
        <v>42554</v>
      </c>
      <c r="B370" s="4">
        <v>32072</v>
      </c>
      <c r="C370" s="128"/>
    </row>
    <row r="371" spans="1:12" x14ac:dyDescent="0.2">
      <c r="A371" s="13">
        <v>42560</v>
      </c>
      <c r="B371" s="4">
        <v>32111</v>
      </c>
      <c r="C371" s="128"/>
    </row>
    <row r="372" spans="1:12" x14ac:dyDescent="0.2">
      <c r="A372" s="13">
        <v>42567</v>
      </c>
      <c r="B372" s="4">
        <v>32147</v>
      </c>
      <c r="C372" s="128"/>
      <c r="H372"/>
      <c r="I372"/>
      <c r="J372"/>
      <c r="K372"/>
    </row>
    <row r="373" spans="1:12" x14ac:dyDescent="0.2">
      <c r="A373" s="13">
        <v>42574</v>
      </c>
      <c r="B373" s="4">
        <v>32224</v>
      </c>
      <c r="C373" s="128"/>
      <c r="H373"/>
      <c r="I373"/>
      <c r="J373"/>
      <c r="K373"/>
      <c r="L373"/>
    </row>
    <row r="374" spans="1:12" x14ac:dyDescent="0.2">
      <c r="A374" s="13">
        <v>42581</v>
      </c>
      <c r="B374" s="4">
        <v>32293</v>
      </c>
      <c r="C374" s="128"/>
      <c r="F374"/>
      <c r="G374"/>
      <c r="H374"/>
      <c r="I374"/>
      <c r="J374"/>
      <c r="K374"/>
      <c r="L374"/>
    </row>
    <row r="375" spans="1:12" x14ac:dyDescent="0.2">
      <c r="A375" s="13">
        <v>42587</v>
      </c>
      <c r="B375" s="4">
        <v>32345</v>
      </c>
      <c r="C375" s="128"/>
      <c r="H375"/>
      <c r="I375"/>
      <c r="J375"/>
      <c r="K375"/>
      <c r="L375"/>
    </row>
    <row r="376" spans="1:12" x14ac:dyDescent="0.2">
      <c r="A376" s="13">
        <v>42596</v>
      </c>
      <c r="B376" s="4">
        <v>32411</v>
      </c>
      <c r="C376" s="128"/>
      <c r="H376"/>
      <c r="I376"/>
      <c r="J376"/>
      <c r="K376"/>
      <c r="L376"/>
    </row>
    <row r="377" spans="1:12" x14ac:dyDescent="0.2">
      <c r="A377" s="13">
        <v>42603</v>
      </c>
      <c r="B377" s="4">
        <v>32457</v>
      </c>
      <c r="C377" s="128"/>
      <c r="H377"/>
      <c r="I377"/>
      <c r="J377"/>
      <c r="K377"/>
      <c r="L377"/>
    </row>
    <row r="378" spans="1:12" x14ac:dyDescent="0.2">
      <c r="A378" s="13">
        <v>42609</v>
      </c>
      <c r="B378" s="4">
        <v>32586</v>
      </c>
      <c r="C378" s="128"/>
      <c r="H378"/>
      <c r="I378"/>
      <c r="J378"/>
      <c r="K378"/>
      <c r="L378"/>
    </row>
    <row r="379" spans="1:12" x14ac:dyDescent="0.2">
      <c r="A379" s="13">
        <v>42617</v>
      </c>
      <c r="B379" s="4">
        <v>32704</v>
      </c>
      <c r="C379" s="128"/>
      <c r="L379"/>
    </row>
    <row r="380" spans="1:12" x14ac:dyDescent="0.2">
      <c r="A380" s="13">
        <v>42624</v>
      </c>
      <c r="B380" s="4">
        <v>32764</v>
      </c>
      <c r="C380" s="128"/>
    </row>
    <row r="381" spans="1:12" x14ac:dyDescent="0.2">
      <c r="A381" s="13">
        <v>42631</v>
      </c>
      <c r="B381" s="4">
        <v>32804</v>
      </c>
      <c r="C381" s="128"/>
    </row>
    <row r="382" spans="1:12" x14ac:dyDescent="0.2">
      <c r="A382" s="13">
        <v>42638</v>
      </c>
      <c r="B382" s="4">
        <v>32855</v>
      </c>
      <c r="C382" s="128"/>
    </row>
    <row r="383" spans="1:12" x14ac:dyDescent="0.2">
      <c r="A383" s="13">
        <v>42645</v>
      </c>
      <c r="B383" s="4">
        <v>32896</v>
      </c>
      <c r="C383" s="128"/>
    </row>
    <row r="384" spans="1:12" x14ac:dyDescent="0.2">
      <c r="A384" s="13">
        <v>42651</v>
      </c>
      <c r="B384" s="4">
        <v>32941</v>
      </c>
      <c r="C384" s="128"/>
    </row>
    <row r="385" spans="1:3" x14ac:dyDescent="0.2">
      <c r="A385" s="13">
        <v>42659</v>
      </c>
      <c r="B385" s="4">
        <v>33088</v>
      </c>
      <c r="C385" s="128"/>
    </row>
    <row r="386" spans="1:3" x14ac:dyDescent="0.2">
      <c r="A386" s="13">
        <v>42665</v>
      </c>
      <c r="B386" s="4">
        <v>33170</v>
      </c>
      <c r="C386" s="128"/>
    </row>
    <row r="387" spans="1:3" x14ac:dyDescent="0.2">
      <c r="A387" s="13">
        <v>42672</v>
      </c>
      <c r="B387" s="4">
        <v>33260</v>
      </c>
      <c r="C387" s="128"/>
    </row>
    <row r="388" spans="1:3" x14ac:dyDescent="0.2">
      <c r="A388" s="13">
        <v>42679</v>
      </c>
      <c r="B388" s="4">
        <v>33328</v>
      </c>
      <c r="C388" s="128"/>
    </row>
    <row r="389" spans="1:3" x14ac:dyDescent="0.2">
      <c r="A389" s="13">
        <v>42691</v>
      </c>
      <c r="B389" s="4">
        <v>33666</v>
      </c>
      <c r="C389" s="128"/>
    </row>
    <row r="390" spans="1:3" x14ac:dyDescent="0.2">
      <c r="A390" s="13">
        <v>42700</v>
      </c>
      <c r="B390" s="4">
        <v>33750</v>
      </c>
      <c r="C390" s="128"/>
    </row>
    <row r="391" spans="1:3" x14ac:dyDescent="0.2">
      <c r="A391" s="13">
        <v>42706</v>
      </c>
      <c r="B391" s="4">
        <v>33786</v>
      </c>
      <c r="C391" s="128"/>
    </row>
    <row r="392" spans="1:3" x14ac:dyDescent="0.2">
      <c r="A392" s="13">
        <v>42714</v>
      </c>
      <c r="B392" s="4">
        <v>33911</v>
      </c>
      <c r="C392" s="128"/>
    </row>
    <row r="393" spans="1:3" x14ac:dyDescent="0.2">
      <c r="A393" s="13">
        <v>42721</v>
      </c>
      <c r="B393" s="4">
        <v>34028</v>
      </c>
      <c r="C393" s="128"/>
    </row>
    <row r="394" spans="1:3" x14ac:dyDescent="0.2">
      <c r="A394" s="13">
        <v>42735</v>
      </c>
      <c r="B394" s="4">
        <v>34210</v>
      </c>
      <c r="C394" s="128"/>
    </row>
    <row r="395" spans="1:3" x14ac:dyDescent="0.2">
      <c r="A395" s="13">
        <v>42746</v>
      </c>
      <c r="B395" s="4">
        <v>34333</v>
      </c>
      <c r="C395" s="128"/>
    </row>
    <row r="396" spans="1:3" x14ac:dyDescent="0.2">
      <c r="A396" s="13">
        <v>42756</v>
      </c>
      <c r="B396" s="4">
        <v>34489</v>
      </c>
      <c r="C396" s="128"/>
    </row>
    <row r="397" spans="1:3" x14ac:dyDescent="0.2">
      <c r="A397" s="13">
        <v>42762</v>
      </c>
      <c r="B397" s="4">
        <v>34552</v>
      </c>
      <c r="C397" s="128"/>
    </row>
    <row r="398" spans="1:3" x14ac:dyDescent="0.2">
      <c r="A398" s="13">
        <v>42770</v>
      </c>
      <c r="B398" s="4">
        <v>34658</v>
      </c>
      <c r="C398" s="128"/>
    </row>
    <row r="399" spans="1:3" x14ac:dyDescent="0.2">
      <c r="A399" s="13">
        <v>42777</v>
      </c>
      <c r="B399" s="4">
        <v>34761</v>
      </c>
      <c r="C399" s="128"/>
    </row>
    <row r="400" spans="1:3" x14ac:dyDescent="0.2">
      <c r="A400" s="13">
        <v>42785</v>
      </c>
      <c r="B400" s="4">
        <v>34866</v>
      </c>
      <c r="C400" s="128"/>
    </row>
    <row r="401" spans="1:3" x14ac:dyDescent="0.2">
      <c r="A401" s="13">
        <v>42798</v>
      </c>
      <c r="B401" s="4">
        <v>35057</v>
      </c>
      <c r="C401" s="128"/>
    </row>
    <row r="402" spans="1:3" x14ac:dyDescent="0.2">
      <c r="A402" s="13">
        <v>42804</v>
      </c>
      <c r="B402" s="4">
        <v>35101</v>
      </c>
      <c r="C402" s="128"/>
    </row>
    <row r="403" spans="1:3" x14ac:dyDescent="0.2">
      <c r="A403" s="13">
        <v>42811</v>
      </c>
      <c r="B403" s="4">
        <v>35210</v>
      </c>
      <c r="C403" s="128"/>
    </row>
    <row r="404" spans="1:3" x14ac:dyDescent="0.2">
      <c r="A404" s="13">
        <v>42825</v>
      </c>
      <c r="B404" s="4">
        <v>35486</v>
      </c>
      <c r="C404" s="128"/>
    </row>
    <row r="405" spans="1:3" x14ac:dyDescent="0.2">
      <c r="A405" s="13">
        <v>42833</v>
      </c>
      <c r="B405" s="4">
        <v>35565</v>
      </c>
      <c r="C405" s="128"/>
    </row>
    <row r="406" spans="1:3" x14ac:dyDescent="0.2">
      <c r="A406" s="13">
        <v>42840</v>
      </c>
      <c r="B406" s="4">
        <v>35629</v>
      </c>
      <c r="C406" s="128"/>
    </row>
    <row r="407" spans="1:3" x14ac:dyDescent="0.2">
      <c r="A407" s="13">
        <v>42848</v>
      </c>
      <c r="B407" s="4">
        <v>35811</v>
      </c>
      <c r="C407" s="128"/>
    </row>
    <row r="408" spans="1:3" x14ac:dyDescent="0.2">
      <c r="A408" s="13">
        <v>42854</v>
      </c>
      <c r="B408" s="4">
        <v>35966</v>
      </c>
      <c r="C408" s="128"/>
    </row>
    <row r="409" spans="1:3" x14ac:dyDescent="0.2">
      <c r="A409" s="13">
        <v>42860</v>
      </c>
      <c r="B409" s="4">
        <v>36024</v>
      </c>
      <c r="C409" s="128"/>
    </row>
    <row r="410" spans="1:3" x14ac:dyDescent="0.2">
      <c r="A410" s="13">
        <v>42868</v>
      </c>
      <c r="B410" s="4">
        <v>36270</v>
      </c>
      <c r="C410" s="128"/>
    </row>
    <row r="411" spans="1:3" x14ac:dyDescent="0.2">
      <c r="A411" s="13">
        <v>42874</v>
      </c>
      <c r="B411" s="4">
        <v>36378</v>
      </c>
      <c r="C411" s="128"/>
    </row>
    <row r="412" spans="1:3" x14ac:dyDescent="0.2">
      <c r="A412" s="13">
        <v>42881</v>
      </c>
      <c r="B412" s="4">
        <v>36583</v>
      </c>
      <c r="C412" s="128"/>
    </row>
    <row r="413" spans="1:3" x14ac:dyDescent="0.2">
      <c r="A413" s="13">
        <v>42890</v>
      </c>
      <c r="B413" s="4">
        <v>36937</v>
      </c>
      <c r="C413" s="128"/>
    </row>
    <row r="414" spans="1:3" x14ac:dyDescent="0.2">
      <c r="A414" s="13">
        <v>42896</v>
      </c>
      <c r="B414" s="4">
        <v>37125</v>
      </c>
      <c r="C414" s="128"/>
    </row>
    <row r="415" spans="1:3" x14ac:dyDescent="0.2">
      <c r="A415" s="13">
        <v>42902</v>
      </c>
      <c r="B415" s="4">
        <v>37248</v>
      </c>
      <c r="C415" s="128"/>
    </row>
    <row r="416" spans="1:3" x14ac:dyDescent="0.2">
      <c r="A416" s="13">
        <v>42910</v>
      </c>
      <c r="B416" s="4">
        <v>37375</v>
      </c>
      <c r="C416" s="128"/>
    </row>
    <row r="417" spans="1:3" x14ac:dyDescent="0.2">
      <c r="A417" s="13">
        <v>42916</v>
      </c>
      <c r="B417" s="4">
        <v>37454</v>
      </c>
      <c r="C417" s="128"/>
    </row>
    <row r="418" spans="1:3" x14ac:dyDescent="0.2">
      <c r="A418" s="13">
        <v>42923</v>
      </c>
      <c r="B418" s="4">
        <v>37673</v>
      </c>
      <c r="C418" s="128"/>
    </row>
    <row r="419" spans="1:3" x14ac:dyDescent="0.2">
      <c r="A419" s="13">
        <v>42938</v>
      </c>
      <c r="B419" s="4">
        <v>37958</v>
      </c>
      <c r="C419" s="128"/>
    </row>
    <row r="420" spans="1:3" x14ac:dyDescent="0.2">
      <c r="A420" s="13">
        <v>42945</v>
      </c>
      <c r="B420" s="4">
        <v>38054</v>
      </c>
      <c r="C420" s="128"/>
    </row>
    <row r="421" spans="1:3" x14ac:dyDescent="0.2">
      <c r="A421" s="13">
        <v>42959</v>
      </c>
      <c r="B421" s="4">
        <v>38332</v>
      </c>
      <c r="C421" s="128"/>
    </row>
    <row r="422" spans="1:3" x14ac:dyDescent="0.2">
      <c r="A422" s="13">
        <v>42965</v>
      </c>
      <c r="B422" s="4">
        <v>38454</v>
      </c>
      <c r="C422" s="128"/>
    </row>
    <row r="423" spans="1:3" x14ac:dyDescent="0.2">
      <c r="A423" s="13">
        <v>42972</v>
      </c>
      <c r="B423" s="4">
        <v>38570</v>
      </c>
      <c r="C423" s="128"/>
    </row>
    <row r="424" spans="1:3" x14ac:dyDescent="0.2">
      <c r="A424" s="13">
        <v>42980</v>
      </c>
      <c r="B424" s="4">
        <v>38665</v>
      </c>
      <c r="C424" s="128"/>
    </row>
    <row r="425" spans="1:3" x14ac:dyDescent="0.2">
      <c r="A425" s="13">
        <v>42986</v>
      </c>
      <c r="B425" s="4">
        <v>38977</v>
      </c>
      <c r="C425" s="128"/>
    </row>
    <row r="426" spans="1:3" x14ac:dyDescent="0.2">
      <c r="A426" s="13">
        <v>42962</v>
      </c>
      <c r="B426" s="4">
        <v>39084</v>
      </c>
      <c r="C426" s="128"/>
    </row>
    <row r="427" spans="1:3" x14ac:dyDescent="0.2">
      <c r="A427" s="13">
        <v>43000</v>
      </c>
      <c r="B427" s="4">
        <v>39175</v>
      </c>
      <c r="C427" s="128"/>
    </row>
    <row r="428" spans="1:3" x14ac:dyDescent="0.2">
      <c r="A428" s="13">
        <v>43007</v>
      </c>
      <c r="B428" s="4">
        <v>39367</v>
      </c>
      <c r="C428" s="128"/>
    </row>
    <row r="429" spans="1:3" x14ac:dyDescent="0.2">
      <c r="A429" s="13">
        <v>43014</v>
      </c>
      <c r="B429" s="4">
        <v>39539</v>
      </c>
      <c r="C429" s="128"/>
    </row>
    <row r="430" spans="1:3" x14ac:dyDescent="0.2">
      <c r="A430" s="13">
        <v>43020</v>
      </c>
      <c r="B430" s="4">
        <v>39638</v>
      </c>
      <c r="C430" s="128"/>
    </row>
    <row r="431" spans="1:3" x14ac:dyDescent="0.2">
      <c r="A431" s="13">
        <v>43030</v>
      </c>
      <c r="B431" s="4">
        <v>39869</v>
      </c>
      <c r="C431" s="128"/>
    </row>
    <row r="432" spans="1:3" x14ac:dyDescent="0.2">
      <c r="A432" s="13">
        <v>43042</v>
      </c>
      <c r="B432" s="4">
        <v>40059</v>
      </c>
      <c r="C432" s="128"/>
    </row>
    <row r="433" spans="1:3" x14ac:dyDescent="0.2">
      <c r="A433" s="13">
        <v>43056</v>
      </c>
      <c r="B433" s="4">
        <v>40251</v>
      </c>
      <c r="C433" s="128"/>
    </row>
    <row r="434" spans="1:3" x14ac:dyDescent="0.2">
      <c r="A434" s="13">
        <v>43070</v>
      </c>
      <c r="B434" s="4">
        <v>40427</v>
      </c>
      <c r="C434" s="128"/>
    </row>
    <row r="435" spans="1:3" x14ac:dyDescent="0.2">
      <c r="A435" s="13">
        <v>43078</v>
      </c>
      <c r="B435" s="4">
        <v>40574</v>
      </c>
      <c r="C435" s="128"/>
    </row>
    <row r="436" spans="1:3" x14ac:dyDescent="0.2">
      <c r="A436" s="13">
        <v>43084</v>
      </c>
      <c r="B436" s="4">
        <v>40636</v>
      </c>
      <c r="C436" s="128"/>
    </row>
    <row r="437" spans="1:3" x14ac:dyDescent="0.2">
      <c r="A437" s="13">
        <v>43092</v>
      </c>
      <c r="B437" s="4">
        <v>40673</v>
      </c>
      <c r="C437" s="128"/>
    </row>
    <row r="438" spans="1:3" x14ac:dyDescent="0.2">
      <c r="A438" s="13">
        <v>43098</v>
      </c>
      <c r="B438" s="4">
        <v>40694</v>
      </c>
      <c r="C438" s="128"/>
    </row>
    <row r="439" spans="1:3" x14ac:dyDescent="0.2">
      <c r="A439" s="13">
        <v>43105</v>
      </c>
      <c r="B439" s="4">
        <v>40755</v>
      </c>
      <c r="C439" s="128"/>
    </row>
    <row r="440" spans="1:3" x14ac:dyDescent="0.2">
      <c r="A440" s="13">
        <v>43112</v>
      </c>
      <c r="B440" s="4">
        <v>40781</v>
      </c>
      <c r="C440" s="128"/>
    </row>
    <row r="441" spans="1:3" x14ac:dyDescent="0.2">
      <c r="A441" s="13">
        <v>43119</v>
      </c>
      <c r="B441" s="4">
        <v>40807</v>
      </c>
      <c r="C441" s="128"/>
    </row>
    <row r="442" spans="1:3" x14ac:dyDescent="0.2">
      <c r="A442" s="13">
        <v>43126</v>
      </c>
      <c r="B442" s="4">
        <v>40845</v>
      </c>
      <c r="C442" s="128"/>
    </row>
    <row r="443" spans="1:3" x14ac:dyDescent="0.2">
      <c r="A443" s="13">
        <v>43133</v>
      </c>
      <c r="B443" s="4">
        <v>40896</v>
      </c>
      <c r="C443" s="128"/>
    </row>
    <row r="444" spans="1:3" x14ac:dyDescent="0.2">
      <c r="A444" s="13">
        <v>43140</v>
      </c>
      <c r="B444" s="4">
        <v>40920</v>
      </c>
      <c r="C444" s="128"/>
    </row>
    <row r="445" spans="1:3" x14ac:dyDescent="0.2">
      <c r="A445" s="13">
        <v>43147</v>
      </c>
      <c r="B445" s="4">
        <v>40965</v>
      </c>
      <c r="C445" s="128"/>
    </row>
    <row r="446" spans="1:3" x14ac:dyDescent="0.2">
      <c r="A446" s="13">
        <v>43154</v>
      </c>
      <c r="B446" s="4">
        <v>40992</v>
      </c>
      <c r="C446" s="128"/>
    </row>
    <row r="447" spans="1:3" x14ac:dyDescent="0.2">
      <c r="A447" s="13">
        <v>43161</v>
      </c>
      <c r="B447" s="4">
        <v>41013</v>
      </c>
      <c r="C447" s="128"/>
    </row>
    <row r="448" spans="1:3" x14ac:dyDescent="0.2">
      <c r="A448" s="13">
        <v>43168</v>
      </c>
      <c r="B448" s="4">
        <v>41061</v>
      </c>
      <c r="C448" s="128"/>
    </row>
    <row r="449" spans="1:3" x14ac:dyDescent="0.2">
      <c r="A449" s="13">
        <v>43175</v>
      </c>
      <c r="B449" s="4">
        <v>41313</v>
      </c>
      <c r="C449" s="128"/>
    </row>
    <row r="450" spans="1:3" x14ac:dyDescent="0.2">
      <c r="A450" s="13">
        <v>43183</v>
      </c>
      <c r="B450" s="4">
        <v>41341</v>
      </c>
      <c r="C450" s="128"/>
    </row>
    <row r="451" spans="1:3" x14ac:dyDescent="0.2">
      <c r="A451" s="13">
        <v>43189</v>
      </c>
      <c r="B451" s="4">
        <v>41439</v>
      </c>
      <c r="C451" s="128"/>
    </row>
    <row r="452" spans="1:3" x14ac:dyDescent="0.2">
      <c r="A452" s="13">
        <v>43196</v>
      </c>
      <c r="B452" s="4">
        <v>41677</v>
      </c>
      <c r="C452" s="128"/>
    </row>
    <row r="453" spans="1:3" x14ac:dyDescent="0.2">
      <c r="A453" s="13">
        <v>43203</v>
      </c>
      <c r="B453" s="4">
        <v>41900</v>
      </c>
      <c r="C453" s="128"/>
    </row>
    <row r="454" spans="1:3" x14ac:dyDescent="0.2">
      <c r="A454" s="13">
        <v>43210</v>
      </c>
      <c r="B454" s="4">
        <v>42133</v>
      </c>
      <c r="C454" s="128"/>
    </row>
    <row r="455" spans="1:3" x14ac:dyDescent="0.2">
      <c r="A455" s="13">
        <v>43217</v>
      </c>
      <c r="B455" s="4">
        <v>42376</v>
      </c>
      <c r="C455" s="128"/>
    </row>
    <row r="456" spans="1:3" x14ac:dyDescent="0.2">
      <c r="A456" s="13">
        <v>43222</v>
      </c>
      <c r="B456" s="4">
        <v>42423</v>
      </c>
      <c r="C456" s="128"/>
    </row>
    <row r="457" spans="1:3" x14ac:dyDescent="0.2">
      <c r="A457" s="13">
        <v>43231</v>
      </c>
      <c r="B457" s="4">
        <v>42661</v>
      </c>
      <c r="C457" s="128"/>
    </row>
    <row r="458" spans="1:3" x14ac:dyDescent="0.2">
      <c r="A458" s="13">
        <v>43238</v>
      </c>
      <c r="B458" s="4">
        <v>42868</v>
      </c>
      <c r="C458" s="128"/>
    </row>
    <row r="459" spans="1:3" x14ac:dyDescent="0.2">
      <c r="A459" s="13">
        <v>43246</v>
      </c>
      <c r="B459" s="4">
        <v>43043</v>
      </c>
      <c r="C459" s="128"/>
    </row>
    <row r="460" spans="1:3" x14ac:dyDescent="0.2">
      <c r="A460" s="13">
        <v>43252</v>
      </c>
      <c r="B460" s="4">
        <v>43125</v>
      </c>
      <c r="C460" s="128"/>
    </row>
    <row r="461" spans="1:3" x14ac:dyDescent="0.2">
      <c r="A461" s="13">
        <v>43260</v>
      </c>
      <c r="B461" s="4">
        <v>43215</v>
      </c>
      <c r="C461" s="128"/>
    </row>
    <row r="462" spans="1:3" x14ac:dyDescent="0.2">
      <c r="A462" s="13">
        <v>43266</v>
      </c>
      <c r="B462" s="4">
        <v>43331</v>
      </c>
      <c r="C462" s="128"/>
    </row>
    <row r="463" spans="1:3" x14ac:dyDescent="0.2">
      <c r="A463" s="13">
        <v>43273</v>
      </c>
      <c r="B463" s="4">
        <v>43427</v>
      </c>
      <c r="C463" s="128"/>
    </row>
    <row r="464" spans="1:3" x14ac:dyDescent="0.2">
      <c r="A464" s="13">
        <v>43279</v>
      </c>
      <c r="B464" s="4">
        <v>43688</v>
      </c>
      <c r="C464" s="128"/>
    </row>
    <row r="465" spans="1:3" x14ac:dyDescent="0.2">
      <c r="A465" s="13">
        <v>43287</v>
      </c>
      <c r="B465" s="4">
        <v>43881</v>
      </c>
      <c r="C465" s="128"/>
    </row>
    <row r="466" spans="1:3" x14ac:dyDescent="0.2">
      <c r="A466" s="13">
        <v>43294</v>
      </c>
      <c r="B466" s="4">
        <v>43940</v>
      </c>
      <c r="C466" s="128"/>
    </row>
    <row r="467" spans="1:3" x14ac:dyDescent="0.2">
      <c r="A467" s="13">
        <v>43301</v>
      </c>
      <c r="B467" s="4">
        <v>44014</v>
      </c>
      <c r="C467" s="128"/>
    </row>
    <row r="468" spans="1:3" x14ac:dyDescent="0.2">
      <c r="A468" s="13">
        <v>43308</v>
      </c>
      <c r="B468" s="4">
        <v>44111</v>
      </c>
      <c r="C468" s="128"/>
    </row>
    <row r="469" spans="1:3" x14ac:dyDescent="0.2">
      <c r="A469" s="13">
        <v>43315</v>
      </c>
      <c r="B469" s="4">
        <v>44157</v>
      </c>
      <c r="C469" s="128"/>
    </row>
    <row r="470" spans="1:3" x14ac:dyDescent="0.2">
      <c r="A470" s="13">
        <v>43322</v>
      </c>
      <c r="B470" s="4">
        <v>44193</v>
      </c>
      <c r="C470" s="128"/>
    </row>
    <row r="471" spans="1:3" x14ac:dyDescent="0.2">
      <c r="A471" s="13">
        <v>43329</v>
      </c>
      <c r="B471" s="4">
        <v>44419</v>
      </c>
      <c r="C471" s="128"/>
    </row>
    <row r="472" spans="1:3" x14ac:dyDescent="0.2">
      <c r="A472" s="13">
        <v>43336</v>
      </c>
      <c r="B472" s="4">
        <v>44474</v>
      </c>
      <c r="C472" s="128"/>
    </row>
    <row r="473" spans="1:3" x14ac:dyDescent="0.2">
      <c r="A473" s="13">
        <v>43343</v>
      </c>
      <c r="B473" s="4">
        <v>44545</v>
      </c>
      <c r="C473" s="128"/>
    </row>
    <row r="474" spans="1:3" x14ac:dyDescent="0.2">
      <c r="A474" s="13">
        <v>43350</v>
      </c>
      <c r="B474" s="4">
        <v>44573</v>
      </c>
      <c r="C474" s="128"/>
    </row>
    <row r="475" spans="1:3" x14ac:dyDescent="0.2">
      <c r="A475" s="13">
        <v>43357</v>
      </c>
      <c r="B475" s="4">
        <v>44628</v>
      </c>
      <c r="C475" s="128"/>
    </row>
    <row r="476" spans="1:3" x14ac:dyDescent="0.2">
      <c r="A476" s="13">
        <v>43367</v>
      </c>
      <c r="B476" s="4">
        <v>45734</v>
      </c>
      <c r="C476" s="128"/>
    </row>
    <row r="477" spans="1:3" x14ac:dyDescent="0.2">
      <c r="A477" s="13">
        <v>43371</v>
      </c>
      <c r="B477" s="4">
        <v>45758</v>
      </c>
      <c r="C477" s="128"/>
    </row>
    <row r="478" spans="1:3" x14ac:dyDescent="0.2">
      <c r="A478" s="13">
        <v>43378</v>
      </c>
      <c r="B478" s="4">
        <v>45829</v>
      </c>
      <c r="C478" s="128"/>
    </row>
    <row r="479" spans="1:3" x14ac:dyDescent="0.2">
      <c r="A479" s="13">
        <v>43385</v>
      </c>
      <c r="B479" s="4">
        <v>45885</v>
      </c>
      <c r="C479" s="128"/>
    </row>
    <row r="480" spans="1:3" x14ac:dyDescent="0.2">
      <c r="A480" s="13">
        <v>43392</v>
      </c>
      <c r="B480" s="4">
        <v>46717</v>
      </c>
      <c r="C480" s="128"/>
    </row>
    <row r="481" spans="1:3" x14ac:dyDescent="0.2">
      <c r="A481" s="13">
        <v>43399</v>
      </c>
      <c r="B481" s="4">
        <v>47058</v>
      </c>
      <c r="C481" s="128"/>
    </row>
    <row r="482" spans="1:3" x14ac:dyDescent="0.2">
      <c r="A482" s="13">
        <v>43406</v>
      </c>
      <c r="B482" s="4">
        <v>47141</v>
      </c>
      <c r="C482" s="128"/>
    </row>
    <row r="483" spans="1:3" x14ac:dyDescent="0.2">
      <c r="A483" s="13">
        <v>43413</v>
      </c>
      <c r="B483" s="4">
        <v>47188</v>
      </c>
      <c r="C483" s="128"/>
    </row>
    <row r="484" spans="1:3" x14ac:dyDescent="0.2">
      <c r="A484" s="13">
        <v>43420</v>
      </c>
      <c r="B484" s="4">
        <v>47204</v>
      </c>
      <c r="C484" s="128"/>
    </row>
    <row r="485" spans="1:3" x14ac:dyDescent="0.2">
      <c r="A485" s="13">
        <v>43427</v>
      </c>
      <c r="B485" s="4">
        <v>47231</v>
      </c>
      <c r="C485" s="128"/>
    </row>
    <row r="486" spans="1:3" x14ac:dyDescent="0.2">
      <c r="A486" s="13">
        <v>43437</v>
      </c>
      <c r="B486" s="4">
        <v>47446</v>
      </c>
      <c r="C486" s="128"/>
    </row>
    <row r="487" spans="1:3" x14ac:dyDescent="0.2">
      <c r="A487" s="13">
        <v>43444</v>
      </c>
      <c r="B487" s="4">
        <v>47469</v>
      </c>
      <c r="C487" s="128"/>
    </row>
    <row r="488" spans="1:3" x14ac:dyDescent="0.2">
      <c r="A488" s="13">
        <v>43451</v>
      </c>
      <c r="B488" s="4">
        <v>47476</v>
      </c>
      <c r="C488" s="128"/>
    </row>
    <row r="489" spans="1:3" x14ac:dyDescent="0.2">
      <c r="A489" s="13">
        <v>43459</v>
      </c>
      <c r="B489" s="4">
        <v>48231</v>
      </c>
      <c r="C489" s="128"/>
    </row>
    <row r="490" spans="1:3" x14ac:dyDescent="0.2">
      <c r="A490" s="13">
        <v>43466</v>
      </c>
      <c r="B490" s="4">
        <v>48239</v>
      </c>
      <c r="C490" s="128"/>
    </row>
    <row r="491" spans="1:3" x14ac:dyDescent="0.2">
      <c r="A491" s="13">
        <v>43473</v>
      </c>
      <c r="B491" s="4">
        <v>48239</v>
      </c>
      <c r="C491" s="128"/>
    </row>
    <row r="492" spans="1:3" x14ac:dyDescent="0.2">
      <c r="A492" s="13">
        <v>43480</v>
      </c>
      <c r="B492" s="4">
        <v>48270</v>
      </c>
      <c r="C492" s="128"/>
    </row>
    <row r="493" spans="1:3" x14ac:dyDescent="0.2">
      <c r="A493" s="13">
        <v>43487</v>
      </c>
      <c r="B493" s="4">
        <v>48299</v>
      </c>
      <c r="C493" s="128"/>
    </row>
    <row r="494" spans="1:3" x14ac:dyDescent="0.2">
      <c r="A494" s="13">
        <v>43494</v>
      </c>
      <c r="B494" s="4">
        <v>48339</v>
      </c>
      <c r="C494" s="128"/>
    </row>
    <row r="495" spans="1:3" x14ac:dyDescent="0.2">
      <c r="A495" s="13">
        <v>43499</v>
      </c>
      <c r="B495" s="4">
        <v>48342</v>
      </c>
      <c r="C495" s="128"/>
    </row>
    <row r="496" spans="1:3" x14ac:dyDescent="0.2">
      <c r="A496" s="13">
        <v>43506</v>
      </c>
      <c r="B496" s="4">
        <v>49765</v>
      </c>
      <c r="C496" s="128"/>
    </row>
    <row r="497" spans="1:16" x14ac:dyDescent="0.2">
      <c r="A497" s="13">
        <v>43513</v>
      </c>
      <c r="B497" s="4">
        <v>49771</v>
      </c>
      <c r="C497" s="128"/>
    </row>
    <row r="498" spans="1:16" x14ac:dyDescent="0.2">
      <c r="A498" s="13">
        <v>43520</v>
      </c>
      <c r="B498" s="4">
        <v>49784</v>
      </c>
      <c r="C498" s="128"/>
    </row>
    <row r="499" spans="1:16" x14ac:dyDescent="0.2">
      <c r="A499" s="13">
        <v>43527</v>
      </c>
      <c r="B499" s="4">
        <v>49987</v>
      </c>
      <c r="C499" s="128"/>
    </row>
    <row r="500" spans="1:16" x14ac:dyDescent="0.2">
      <c r="A500" s="13">
        <v>43534</v>
      </c>
      <c r="B500" s="4">
        <v>49996</v>
      </c>
      <c r="C500" s="128"/>
    </row>
    <row r="501" spans="1:16" x14ac:dyDescent="0.2">
      <c r="A501" s="13">
        <v>43541</v>
      </c>
      <c r="B501" s="4">
        <v>50383</v>
      </c>
      <c r="C501" s="128"/>
    </row>
    <row r="502" spans="1:16" x14ac:dyDescent="0.2">
      <c r="A502" s="13">
        <v>43548</v>
      </c>
      <c r="B502" s="4">
        <v>50462</v>
      </c>
      <c r="C502" s="128"/>
    </row>
    <row r="503" spans="1:16" x14ac:dyDescent="0.2">
      <c r="A503" s="13">
        <v>43554</v>
      </c>
      <c r="B503" s="4">
        <v>50475</v>
      </c>
      <c r="C503" s="128"/>
    </row>
    <row r="504" spans="1:16" x14ac:dyDescent="0.2">
      <c r="A504" s="13">
        <v>43562</v>
      </c>
      <c r="B504" s="4">
        <v>50487</v>
      </c>
      <c r="C504" s="128"/>
    </row>
    <row r="505" spans="1:16" x14ac:dyDescent="0.2">
      <c r="A505" s="13">
        <v>43569</v>
      </c>
      <c r="B505" s="4">
        <v>50503</v>
      </c>
      <c r="C505" s="128"/>
    </row>
    <row r="506" spans="1:16" x14ac:dyDescent="0.2">
      <c r="A506" s="13">
        <v>43576</v>
      </c>
      <c r="B506" s="4">
        <v>50523</v>
      </c>
      <c r="C506" s="128"/>
    </row>
    <row r="507" spans="1:16" x14ac:dyDescent="0.2">
      <c r="A507" s="13">
        <v>43582</v>
      </c>
      <c r="B507" s="4">
        <v>50733</v>
      </c>
      <c r="C507" s="128"/>
    </row>
    <row r="508" spans="1:16" x14ac:dyDescent="0.2">
      <c r="A508" s="13">
        <v>43588</v>
      </c>
      <c r="B508" s="4">
        <v>50741</v>
      </c>
      <c r="C508" s="128"/>
    </row>
    <row r="509" spans="1:16" x14ac:dyDescent="0.2">
      <c r="A509" s="13">
        <v>43595</v>
      </c>
      <c r="B509" s="4">
        <v>50784</v>
      </c>
      <c r="C509" s="128"/>
    </row>
    <row r="510" spans="1:16" x14ac:dyDescent="0.2">
      <c r="A510" s="13">
        <v>43602</v>
      </c>
      <c r="B510" s="4">
        <v>50897</v>
      </c>
      <c r="C510" s="128"/>
      <c r="D510" s="139" t="s">
        <v>852</v>
      </c>
      <c r="E510" s="139" t="s">
        <v>1268</v>
      </c>
      <c r="G510" s="9"/>
      <c r="H510" s="7"/>
      <c r="I510" s="9"/>
      <c r="L510"/>
    </row>
    <row r="511" spans="1:16" x14ac:dyDescent="0.2">
      <c r="A511" s="13">
        <v>43609</v>
      </c>
      <c r="B511" s="4">
        <v>50996</v>
      </c>
      <c r="C511" s="128"/>
      <c r="D511" s="140">
        <f t="shared" ref="D511:D574" si="0">IF(B511=0,0,B511-B510)</f>
        <v>99</v>
      </c>
      <c r="E511" s="6"/>
      <c r="G511" s="9"/>
      <c r="H511" s="7"/>
      <c r="I511" s="9"/>
      <c r="L511"/>
      <c r="N511" s="9"/>
      <c r="O511" s="7"/>
      <c r="P511" s="7"/>
    </row>
    <row r="512" spans="1:16" x14ac:dyDescent="0.2">
      <c r="A512" s="13">
        <v>43616</v>
      </c>
      <c r="B512" s="4">
        <v>51014</v>
      </c>
      <c r="C512" s="128"/>
      <c r="D512" s="140">
        <f t="shared" si="0"/>
        <v>18</v>
      </c>
      <c r="E512" s="6"/>
      <c r="G512" s="9"/>
      <c r="H512" s="7"/>
      <c r="I512" s="9"/>
      <c r="L512"/>
      <c r="N512" s="9"/>
      <c r="O512" s="7"/>
      <c r="P512" s="7"/>
    </row>
    <row r="513" spans="1:16" x14ac:dyDescent="0.2">
      <c r="A513" s="13">
        <v>43623</v>
      </c>
      <c r="B513" s="4">
        <v>51034</v>
      </c>
      <c r="C513" s="128"/>
      <c r="D513" s="140">
        <f t="shared" si="0"/>
        <v>20</v>
      </c>
      <c r="E513" s="6"/>
      <c r="G513" s="9"/>
      <c r="H513" s="7"/>
      <c r="I513" s="9"/>
      <c r="L513"/>
      <c r="N513" s="9"/>
      <c r="O513" s="7"/>
      <c r="P513" s="7"/>
    </row>
    <row r="514" spans="1:16" x14ac:dyDescent="0.2">
      <c r="A514" s="13">
        <v>43630</v>
      </c>
      <c r="B514" s="4">
        <v>51047</v>
      </c>
      <c r="C514" s="128"/>
      <c r="D514" s="140">
        <f t="shared" si="0"/>
        <v>13</v>
      </c>
      <c r="E514" s="6"/>
      <c r="G514" s="9"/>
      <c r="H514" s="7"/>
      <c r="I514" s="9"/>
      <c r="L514"/>
      <c r="N514" s="9"/>
      <c r="O514" s="7"/>
      <c r="P514" s="7"/>
    </row>
    <row r="515" spans="1:16" x14ac:dyDescent="0.2">
      <c r="A515" s="13">
        <v>43637</v>
      </c>
      <c r="B515" s="4">
        <v>51118</v>
      </c>
      <c r="C515" s="128"/>
      <c r="D515" s="140">
        <f t="shared" si="0"/>
        <v>71</v>
      </c>
      <c r="E515" s="6"/>
      <c r="G515" s="9"/>
      <c r="H515" s="7"/>
      <c r="I515" s="9"/>
      <c r="L515"/>
      <c r="N515" s="9"/>
      <c r="O515" s="7"/>
      <c r="P515" s="7"/>
    </row>
    <row r="516" spans="1:16" x14ac:dyDescent="0.2">
      <c r="A516" s="13">
        <v>43644</v>
      </c>
      <c r="B516" s="4">
        <v>51189</v>
      </c>
      <c r="C516" s="128"/>
      <c r="D516" s="140">
        <f t="shared" si="0"/>
        <v>71</v>
      </c>
      <c r="E516" s="6"/>
      <c r="G516" s="9"/>
      <c r="H516" s="7"/>
      <c r="I516" s="9"/>
      <c r="L516"/>
      <c r="N516" s="9"/>
      <c r="O516" s="7"/>
      <c r="P516" s="7"/>
    </row>
    <row r="517" spans="1:16" x14ac:dyDescent="0.2">
      <c r="A517" s="13">
        <v>43651</v>
      </c>
      <c r="B517" s="4">
        <v>51423</v>
      </c>
      <c r="C517" s="128"/>
      <c r="D517" s="140">
        <f t="shared" si="0"/>
        <v>234</v>
      </c>
      <c r="E517" s="6" t="s">
        <v>829</v>
      </c>
      <c r="G517" s="9"/>
      <c r="H517" s="7"/>
      <c r="I517" s="9"/>
      <c r="L517"/>
      <c r="O517" s="7"/>
      <c r="P517" s="7"/>
    </row>
    <row r="518" spans="1:16" x14ac:dyDescent="0.2">
      <c r="A518" s="13">
        <v>43658</v>
      </c>
      <c r="B518" s="4">
        <v>51859</v>
      </c>
      <c r="C518" s="128"/>
      <c r="D518" s="140">
        <f t="shared" si="0"/>
        <v>436</v>
      </c>
      <c r="E518" s="6" t="s">
        <v>830</v>
      </c>
      <c r="G518" s="9"/>
      <c r="H518" s="7"/>
      <c r="I518" s="9"/>
      <c r="L518"/>
      <c r="O518" s="7"/>
      <c r="P518" s="7"/>
    </row>
    <row r="519" spans="1:16" x14ac:dyDescent="0.2">
      <c r="A519" s="13">
        <v>43665</v>
      </c>
      <c r="B519" s="4">
        <v>52338</v>
      </c>
      <c r="C519" s="128"/>
      <c r="D519" s="140">
        <f t="shared" si="0"/>
        <v>479</v>
      </c>
      <c r="E519" s="6" t="s">
        <v>831</v>
      </c>
      <c r="G519" s="9"/>
      <c r="H519" s="7"/>
      <c r="I519" s="9"/>
      <c r="L519"/>
      <c r="N519" s="9"/>
      <c r="O519" s="7"/>
      <c r="P519" s="7"/>
    </row>
    <row r="520" spans="1:16" x14ac:dyDescent="0.2">
      <c r="A520" s="13">
        <v>43672</v>
      </c>
      <c r="B520" s="4">
        <v>52354</v>
      </c>
      <c r="C520" s="128"/>
      <c r="D520" s="140">
        <f t="shared" si="0"/>
        <v>16</v>
      </c>
      <c r="E520" s="6"/>
      <c r="G520" s="9"/>
      <c r="H520" s="7"/>
      <c r="I520" s="9"/>
      <c r="L520"/>
      <c r="N520" s="9"/>
      <c r="O520" s="7"/>
      <c r="P520" s="7"/>
    </row>
    <row r="521" spans="1:16" x14ac:dyDescent="0.2">
      <c r="A521" s="13">
        <v>43679</v>
      </c>
      <c r="B521" s="4">
        <v>52376</v>
      </c>
      <c r="C521" s="128"/>
      <c r="D521" s="140">
        <f t="shared" si="0"/>
        <v>22</v>
      </c>
      <c r="E521" s="6"/>
      <c r="G521" s="9"/>
      <c r="H521" s="7"/>
      <c r="I521" s="9"/>
      <c r="L521"/>
      <c r="N521" s="9"/>
      <c r="O521" s="7"/>
      <c r="P521" s="7"/>
    </row>
    <row r="522" spans="1:16" x14ac:dyDescent="0.2">
      <c r="A522" s="13">
        <v>43686</v>
      </c>
      <c r="B522" s="4">
        <v>52388</v>
      </c>
      <c r="C522" s="128"/>
      <c r="D522" s="140">
        <f t="shared" si="0"/>
        <v>12</v>
      </c>
      <c r="E522" s="6"/>
      <c r="G522" s="9"/>
      <c r="H522" s="7"/>
      <c r="I522" s="9"/>
      <c r="L522"/>
      <c r="N522" s="9"/>
      <c r="O522" s="7"/>
      <c r="P522" s="7"/>
    </row>
    <row r="523" spans="1:16" x14ac:dyDescent="0.2">
      <c r="A523" s="13">
        <v>43693</v>
      </c>
      <c r="B523" s="4">
        <v>52402</v>
      </c>
      <c r="C523" s="128"/>
      <c r="D523" s="140">
        <f t="shared" si="0"/>
        <v>14</v>
      </c>
      <c r="E523" s="6"/>
      <c r="G523" s="9"/>
      <c r="H523" s="7"/>
      <c r="I523" s="9"/>
      <c r="L523"/>
      <c r="N523" s="9"/>
      <c r="O523" s="7"/>
      <c r="P523" s="7"/>
    </row>
    <row r="524" spans="1:16" x14ac:dyDescent="0.2">
      <c r="A524" s="13">
        <v>43700</v>
      </c>
      <c r="B524" s="4">
        <v>52415</v>
      </c>
      <c r="C524" s="128"/>
      <c r="D524" s="140">
        <f t="shared" si="0"/>
        <v>13</v>
      </c>
      <c r="E524" s="6"/>
      <c r="G524" s="9"/>
      <c r="H524" s="7"/>
      <c r="I524" s="9"/>
      <c r="L524"/>
    </row>
    <row r="525" spans="1:16" x14ac:dyDescent="0.2">
      <c r="A525" s="13">
        <v>43707</v>
      </c>
      <c r="B525" s="4">
        <v>52785</v>
      </c>
      <c r="C525" s="128"/>
      <c r="D525" s="140">
        <f t="shared" si="0"/>
        <v>370</v>
      </c>
      <c r="E525" s="6" t="s">
        <v>849</v>
      </c>
      <c r="G525" s="9"/>
      <c r="H525" s="7"/>
      <c r="I525" s="9"/>
      <c r="L525"/>
    </row>
    <row r="526" spans="1:16" x14ac:dyDescent="0.2">
      <c r="A526" s="13">
        <v>43714</v>
      </c>
      <c r="B526" s="4">
        <v>52889</v>
      </c>
      <c r="C526" s="128"/>
      <c r="D526" s="140">
        <f t="shared" si="0"/>
        <v>104</v>
      </c>
      <c r="E526" s="3"/>
      <c r="G526" s="9"/>
      <c r="H526" s="7"/>
      <c r="I526" s="9"/>
      <c r="L526"/>
    </row>
    <row r="527" spans="1:16" x14ac:dyDescent="0.2">
      <c r="A527" s="13">
        <v>43721</v>
      </c>
      <c r="B527" s="4">
        <v>52896</v>
      </c>
      <c r="C527" s="128"/>
      <c r="D527" s="140">
        <f t="shared" si="0"/>
        <v>7</v>
      </c>
      <c r="E527" s="6"/>
      <c r="G527" s="9"/>
      <c r="H527" s="7"/>
      <c r="I527" s="9"/>
      <c r="L527"/>
    </row>
    <row r="528" spans="1:16" x14ac:dyDescent="0.2">
      <c r="A528" s="13">
        <v>43728</v>
      </c>
      <c r="B528" s="4">
        <v>52907</v>
      </c>
      <c r="C528" s="128"/>
      <c r="D528" s="140">
        <f t="shared" si="0"/>
        <v>11</v>
      </c>
      <c r="E528" s="6"/>
      <c r="G528" s="9"/>
      <c r="H528" s="7"/>
      <c r="I528" s="9"/>
      <c r="L528"/>
    </row>
    <row r="529" spans="1:12" x14ac:dyDescent="0.2">
      <c r="A529" s="13">
        <v>43735</v>
      </c>
      <c r="B529" s="4">
        <v>53647</v>
      </c>
      <c r="C529" s="128"/>
      <c r="D529" s="140">
        <f t="shared" si="0"/>
        <v>740</v>
      </c>
      <c r="E529" s="6" t="s">
        <v>848</v>
      </c>
      <c r="G529" s="9"/>
      <c r="H529" s="7"/>
      <c r="I529" s="9"/>
      <c r="L529"/>
    </row>
    <row r="530" spans="1:12" x14ac:dyDescent="0.2">
      <c r="A530" s="13">
        <v>43742</v>
      </c>
      <c r="B530" s="4">
        <v>53654</v>
      </c>
      <c r="C530" s="128"/>
      <c r="D530" s="140">
        <f t="shared" si="0"/>
        <v>7</v>
      </c>
      <c r="E530" s="6"/>
      <c r="G530" s="9"/>
      <c r="H530" s="7"/>
      <c r="I530" s="9"/>
      <c r="L530"/>
    </row>
    <row r="531" spans="1:12" x14ac:dyDescent="0.2">
      <c r="A531" s="13">
        <v>43749</v>
      </c>
      <c r="B531" s="4">
        <v>53654</v>
      </c>
      <c r="C531" s="128"/>
      <c r="D531" s="140">
        <f t="shared" si="0"/>
        <v>0</v>
      </c>
      <c r="E531" s="6"/>
      <c r="G531" s="9"/>
      <c r="H531" s="7"/>
      <c r="I531" s="9"/>
      <c r="L531"/>
    </row>
    <row r="532" spans="1:12" x14ac:dyDescent="0.2">
      <c r="A532" s="13">
        <v>43756</v>
      </c>
      <c r="B532" s="4">
        <v>53971</v>
      </c>
      <c r="C532" s="128"/>
      <c r="D532" s="140">
        <f t="shared" si="0"/>
        <v>317</v>
      </c>
      <c r="E532" s="6" t="s">
        <v>847</v>
      </c>
      <c r="G532" s="9"/>
      <c r="H532" s="7"/>
      <c r="I532" s="9"/>
      <c r="L532"/>
    </row>
    <row r="533" spans="1:12" x14ac:dyDescent="0.2">
      <c r="A533" s="13">
        <v>43763</v>
      </c>
      <c r="B533" s="4">
        <v>53971</v>
      </c>
      <c r="C533" s="128"/>
      <c r="D533" s="140">
        <f t="shared" si="0"/>
        <v>0</v>
      </c>
      <c r="E533" s="6"/>
      <c r="G533" s="9"/>
      <c r="H533" s="7"/>
      <c r="I533" s="9"/>
      <c r="L533"/>
    </row>
    <row r="534" spans="1:12" x14ac:dyDescent="0.2">
      <c r="A534" s="13">
        <v>43770</v>
      </c>
      <c r="B534" s="4">
        <v>54169</v>
      </c>
      <c r="C534" s="128"/>
      <c r="D534" s="140">
        <f t="shared" si="0"/>
        <v>198</v>
      </c>
      <c r="E534" s="6" t="s">
        <v>829</v>
      </c>
      <c r="G534" s="9"/>
      <c r="H534" s="7"/>
      <c r="I534" s="9"/>
      <c r="L534"/>
    </row>
    <row r="535" spans="1:12" x14ac:dyDescent="0.2">
      <c r="A535" s="13">
        <v>43776</v>
      </c>
      <c r="B535" s="4">
        <v>54265</v>
      </c>
      <c r="C535" s="128"/>
      <c r="D535" s="140">
        <f t="shared" si="0"/>
        <v>96</v>
      </c>
      <c r="E535" s="6" t="s">
        <v>850</v>
      </c>
      <c r="G535" s="9"/>
      <c r="H535" s="7"/>
      <c r="I535" s="9"/>
      <c r="L535"/>
    </row>
    <row r="536" spans="1:12" x14ac:dyDescent="0.2">
      <c r="A536" s="13">
        <v>43783</v>
      </c>
      <c r="B536" s="4">
        <v>54265</v>
      </c>
      <c r="C536" s="128"/>
      <c r="D536" s="140">
        <f t="shared" si="0"/>
        <v>0</v>
      </c>
      <c r="E536" s="6"/>
      <c r="G536" s="9"/>
      <c r="H536" s="7"/>
      <c r="I536" s="9"/>
      <c r="L536"/>
    </row>
    <row r="537" spans="1:12" x14ac:dyDescent="0.2">
      <c r="A537" s="13">
        <v>43790</v>
      </c>
      <c r="B537" s="4">
        <v>54273</v>
      </c>
      <c r="C537" s="128"/>
      <c r="D537" s="140">
        <f t="shared" si="0"/>
        <v>8</v>
      </c>
      <c r="E537" s="6"/>
      <c r="G537" s="9"/>
      <c r="H537" s="7"/>
      <c r="I537" s="9"/>
      <c r="L537"/>
    </row>
    <row r="538" spans="1:12" x14ac:dyDescent="0.2">
      <c r="A538" s="13">
        <v>43797</v>
      </c>
      <c r="B538" s="4">
        <v>54280</v>
      </c>
      <c r="C538" s="128"/>
      <c r="D538" s="140">
        <f t="shared" si="0"/>
        <v>7</v>
      </c>
      <c r="E538" s="6"/>
      <c r="G538" s="9"/>
      <c r="H538" s="7"/>
      <c r="I538" s="9"/>
      <c r="L538"/>
    </row>
    <row r="539" spans="1:12" x14ac:dyDescent="0.2">
      <c r="A539" s="13">
        <v>43804</v>
      </c>
      <c r="B539" s="4">
        <v>54296</v>
      </c>
      <c r="C539" s="128"/>
      <c r="D539" s="140">
        <f t="shared" si="0"/>
        <v>16</v>
      </c>
      <c r="E539" s="6"/>
      <c r="G539" s="9"/>
      <c r="H539" s="7"/>
      <c r="I539" s="9"/>
      <c r="L539"/>
    </row>
    <row r="540" spans="1:12" x14ac:dyDescent="0.2">
      <c r="A540" s="13">
        <v>43811</v>
      </c>
      <c r="B540" s="4">
        <v>54311</v>
      </c>
      <c r="C540" s="128"/>
      <c r="D540" s="140">
        <f t="shared" si="0"/>
        <v>15</v>
      </c>
      <c r="E540" s="6"/>
      <c r="G540" s="9"/>
      <c r="H540" s="7"/>
      <c r="I540" s="9"/>
      <c r="L540"/>
    </row>
    <row r="541" spans="1:12" x14ac:dyDescent="0.2">
      <c r="A541" s="13">
        <v>43818</v>
      </c>
      <c r="B541" s="4">
        <v>54321</v>
      </c>
      <c r="C541" s="128"/>
      <c r="D541" s="140">
        <f t="shared" si="0"/>
        <v>10</v>
      </c>
      <c r="E541" s="6"/>
      <c r="G541" s="9"/>
      <c r="H541" s="7"/>
      <c r="I541" s="9"/>
      <c r="L541"/>
    </row>
    <row r="542" spans="1:12" x14ac:dyDescent="0.2">
      <c r="A542" s="13">
        <v>43825</v>
      </c>
      <c r="B542" s="4">
        <v>55030</v>
      </c>
      <c r="C542" s="128"/>
      <c r="D542" s="140">
        <f t="shared" si="0"/>
        <v>709</v>
      </c>
      <c r="E542" s="6" t="s">
        <v>848</v>
      </c>
      <c r="G542" s="9"/>
      <c r="H542" s="7"/>
      <c r="I542" s="9"/>
      <c r="L542"/>
    </row>
    <row r="543" spans="1:12" x14ac:dyDescent="0.2">
      <c r="A543" s="13">
        <v>43832</v>
      </c>
      <c r="B543" s="4">
        <v>55039</v>
      </c>
      <c r="C543" s="128"/>
      <c r="D543" s="140">
        <f t="shared" si="0"/>
        <v>9</v>
      </c>
      <c r="E543" s="6"/>
      <c r="G543" s="9"/>
      <c r="H543" s="7"/>
      <c r="I543" s="9"/>
      <c r="L543"/>
    </row>
    <row r="544" spans="1:12" x14ac:dyDescent="0.2">
      <c r="A544" s="13">
        <v>43839</v>
      </c>
      <c r="B544" s="4">
        <v>55048</v>
      </c>
      <c r="C544" s="128"/>
      <c r="D544" s="140">
        <f t="shared" si="0"/>
        <v>9</v>
      </c>
      <c r="E544" s="6"/>
      <c r="G544" s="9"/>
      <c r="H544" s="7"/>
      <c r="I544" s="9"/>
      <c r="L544"/>
    </row>
    <row r="545" spans="1:12" x14ac:dyDescent="0.2">
      <c r="A545" s="13">
        <v>43846</v>
      </c>
      <c r="B545" s="4">
        <v>55055</v>
      </c>
      <c r="C545" s="128"/>
      <c r="D545" s="140">
        <f t="shared" si="0"/>
        <v>7</v>
      </c>
      <c r="E545" s="6"/>
      <c r="G545" s="9"/>
      <c r="H545" s="7"/>
      <c r="I545" s="9"/>
      <c r="L545"/>
    </row>
    <row r="546" spans="1:12" x14ac:dyDescent="0.2">
      <c r="A546" s="13">
        <v>43853</v>
      </c>
      <c r="B546" s="4">
        <v>55271</v>
      </c>
      <c r="C546" s="128"/>
      <c r="D546" s="140">
        <f t="shared" si="0"/>
        <v>216</v>
      </c>
      <c r="E546" s="6" t="s">
        <v>829</v>
      </c>
      <c r="G546" s="9"/>
      <c r="H546" s="7"/>
      <c r="I546" s="9"/>
      <c r="L546"/>
    </row>
    <row r="547" spans="1:12" x14ac:dyDescent="0.2">
      <c r="A547" s="13">
        <v>43860</v>
      </c>
      <c r="B547" s="4">
        <v>55281</v>
      </c>
      <c r="C547" s="128"/>
      <c r="D547" s="140">
        <f t="shared" si="0"/>
        <v>10</v>
      </c>
      <c r="E547" s="6"/>
      <c r="G547" s="9"/>
      <c r="H547" s="7"/>
      <c r="I547" s="9"/>
      <c r="L547"/>
    </row>
    <row r="548" spans="1:12" x14ac:dyDescent="0.2">
      <c r="A548" s="13">
        <v>43867</v>
      </c>
      <c r="B548" s="4">
        <v>55362</v>
      </c>
      <c r="C548" s="128"/>
      <c r="D548" s="140">
        <f t="shared" si="0"/>
        <v>81</v>
      </c>
      <c r="E548" s="6" t="s">
        <v>861</v>
      </c>
      <c r="G548" s="9"/>
      <c r="H548" s="7"/>
      <c r="I548" s="9"/>
      <c r="L548"/>
    </row>
    <row r="549" spans="1:12" x14ac:dyDescent="0.2">
      <c r="A549" s="13">
        <v>43874</v>
      </c>
      <c r="B549" s="4">
        <v>55370</v>
      </c>
      <c r="C549" s="128"/>
      <c r="D549" s="140">
        <f t="shared" si="0"/>
        <v>8</v>
      </c>
      <c r="E549" s="6"/>
      <c r="G549" s="9"/>
      <c r="H549" s="7"/>
      <c r="I549" s="9"/>
      <c r="L549"/>
    </row>
    <row r="550" spans="1:12" x14ac:dyDescent="0.2">
      <c r="A550" s="13">
        <v>43881</v>
      </c>
      <c r="B550" s="4">
        <v>55375</v>
      </c>
      <c r="C550" s="128"/>
      <c r="D550" s="140">
        <f t="shared" si="0"/>
        <v>5</v>
      </c>
      <c r="E550" s="6"/>
      <c r="G550" s="9"/>
      <c r="H550" s="7"/>
      <c r="I550" s="9"/>
      <c r="L550"/>
    </row>
    <row r="551" spans="1:12" x14ac:dyDescent="0.2">
      <c r="A551" s="13">
        <v>43888</v>
      </c>
      <c r="B551" s="4">
        <v>55388</v>
      </c>
      <c r="C551" s="128"/>
      <c r="D551" s="140">
        <f t="shared" si="0"/>
        <v>13</v>
      </c>
      <c r="E551" s="6"/>
      <c r="G551" s="9"/>
      <c r="H551" s="7"/>
      <c r="I551" s="9"/>
      <c r="L551"/>
    </row>
    <row r="552" spans="1:12" x14ac:dyDescent="0.2">
      <c r="A552" s="13">
        <v>43895</v>
      </c>
      <c r="B552" s="4">
        <v>55595</v>
      </c>
      <c r="C552" s="128"/>
      <c r="D552" s="140">
        <f t="shared" si="0"/>
        <v>207</v>
      </c>
      <c r="E552" s="6" t="s">
        <v>829</v>
      </c>
      <c r="G552" s="9"/>
      <c r="H552" s="7"/>
      <c r="I552" s="9"/>
      <c r="L552"/>
    </row>
    <row r="553" spans="1:12" x14ac:dyDescent="0.2">
      <c r="A553" s="13">
        <v>43902</v>
      </c>
      <c r="B553" s="4">
        <v>55603</v>
      </c>
      <c r="C553" s="128"/>
      <c r="D553" s="140">
        <f t="shared" si="0"/>
        <v>8</v>
      </c>
      <c r="E553" s="6"/>
      <c r="G553" s="9"/>
      <c r="H553" s="7"/>
      <c r="I553" s="9"/>
      <c r="L553"/>
    </row>
    <row r="554" spans="1:12" x14ac:dyDescent="0.2">
      <c r="A554" s="13">
        <v>43909</v>
      </c>
      <c r="B554" s="4">
        <v>55622</v>
      </c>
      <c r="C554" s="128"/>
      <c r="D554" s="140">
        <f t="shared" si="0"/>
        <v>19</v>
      </c>
      <c r="E554" s="6"/>
      <c r="G554" s="9"/>
      <c r="H554" s="7"/>
      <c r="I554" s="9"/>
      <c r="L554"/>
    </row>
    <row r="555" spans="1:12" x14ac:dyDescent="0.2">
      <c r="A555" s="13">
        <v>43916</v>
      </c>
      <c r="B555" s="4">
        <v>55627</v>
      </c>
      <c r="C555" s="128"/>
      <c r="D555" s="140">
        <f t="shared" si="0"/>
        <v>5</v>
      </c>
      <c r="E555" s="6"/>
      <c r="G555" s="9"/>
      <c r="H555" s="7"/>
      <c r="I555" s="9"/>
      <c r="L555"/>
    </row>
    <row r="556" spans="1:12" x14ac:dyDescent="0.2">
      <c r="A556" s="13">
        <v>43923</v>
      </c>
      <c r="B556" s="4">
        <v>55634</v>
      </c>
      <c r="C556" s="128"/>
      <c r="D556" s="140">
        <f t="shared" si="0"/>
        <v>7</v>
      </c>
      <c r="E556" s="6"/>
      <c r="G556" s="9"/>
      <c r="H556" s="7"/>
      <c r="I556" s="9"/>
      <c r="L556"/>
    </row>
    <row r="557" spans="1:12" x14ac:dyDescent="0.2">
      <c r="A557" s="13">
        <v>43930</v>
      </c>
      <c r="B557" s="4">
        <v>55634</v>
      </c>
      <c r="C557" s="128"/>
      <c r="D557" s="140">
        <f t="shared" si="0"/>
        <v>0</v>
      </c>
      <c r="E557" s="6"/>
      <c r="G557" s="9"/>
      <c r="H557" s="7"/>
      <c r="I557" s="9"/>
      <c r="L557"/>
    </row>
    <row r="558" spans="1:12" x14ac:dyDescent="0.2">
      <c r="A558" s="13">
        <v>43937</v>
      </c>
      <c r="B558" s="4">
        <v>55644</v>
      </c>
      <c r="C558" s="128"/>
      <c r="D558" s="140">
        <f t="shared" si="0"/>
        <v>10</v>
      </c>
      <c r="E558" s="6"/>
      <c r="G558" s="9"/>
      <c r="H558" s="7"/>
      <c r="I558" s="9"/>
      <c r="L558"/>
    </row>
    <row r="559" spans="1:12" x14ac:dyDescent="0.2">
      <c r="A559" s="13">
        <v>43944</v>
      </c>
      <c r="B559" s="4">
        <v>55644</v>
      </c>
      <c r="C559" s="128"/>
      <c r="D559" s="140">
        <f t="shared" si="0"/>
        <v>0</v>
      </c>
      <c r="E559" s="6"/>
      <c r="G559" s="9"/>
      <c r="H559" s="7"/>
      <c r="I559" s="9"/>
      <c r="L559"/>
    </row>
    <row r="560" spans="1:12" x14ac:dyDescent="0.2">
      <c r="A560" s="13">
        <v>43951</v>
      </c>
      <c r="B560" s="4">
        <v>55649</v>
      </c>
      <c r="C560" s="128"/>
      <c r="D560" s="140">
        <f t="shared" si="0"/>
        <v>5</v>
      </c>
      <c r="E560" s="6"/>
      <c r="G560" s="9"/>
      <c r="H560" s="7"/>
      <c r="I560" s="9"/>
      <c r="L560"/>
    </row>
    <row r="561" spans="1:12" x14ac:dyDescent="0.2">
      <c r="A561" s="13">
        <v>43958</v>
      </c>
      <c r="B561" s="4">
        <v>55659</v>
      </c>
      <c r="C561" s="128"/>
      <c r="D561" s="140">
        <f t="shared" si="0"/>
        <v>10</v>
      </c>
      <c r="E561" s="6"/>
      <c r="G561" s="9"/>
      <c r="H561" s="7"/>
      <c r="I561" s="9"/>
      <c r="L561"/>
    </row>
    <row r="562" spans="1:12" x14ac:dyDescent="0.2">
      <c r="A562" s="13">
        <v>43965</v>
      </c>
      <c r="B562" s="4">
        <v>55670</v>
      </c>
      <c r="C562" s="128"/>
      <c r="D562" s="140">
        <f t="shared" si="0"/>
        <v>11</v>
      </c>
      <c r="E562" s="6"/>
      <c r="G562" s="9"/>
      <c r="H562" s="7"/>
      <c r="I562" s="9"/>
      <c r="L562"/>
    </row>
    <row r="563" spans="1:12" x14ac:dyDescent="0.2">
      <c r="A563" s="13">
        <v>43979</v>
      </c>
      <c r="B563" s="4">
        <v>55687</v>
      </c>
      <c r="C563" s="128"/>
      <c r="D563" s="140">
        <f t="shared" si="0"/>
        <v>17</v>
      </c>
      <c r="E563" s="6"/>
      <c r="G563" s="9"/>
      <c r="H563" s="7"/>
      <c r="I563" s="9"/>
      <c r="L563"/>
    </row>
    <row r="564" spans="1:12" x14ac:dyDescent="0.2">
      <c r="A564" s="13">
        <v>43986</v>
      </c>
      <c r="B564" s="4">
        <v>55693</v>
      </c>
      <c r="C564" s="128"/>
      <c r="D564" s="140">
        <f t="shared" si="0"/>
        <v>6</v>
      </c>
      <c r="E564" s="6"/>
      <c r="G564" s="9"/>
      <c r="H564" s="7"/>
      <c r="I564" s="9"/>
      <c r="L564"/>
    </row>
    <row r="565" spans="1:12" x14ac:dyDescent="0.2">
      <c r="A565" s="13">
        <v>43993</v>
      </c>
      <c r="B565" s="4">
        <v>55707</v>
      </c>
      <c r="C565" s="128"/>
      <c r="D565" s="140">
        <f t="shared" si="0"/>
        <v>14</v>
      </c>
      <c r="E565" s="6"/>
      <c r="G565" s="9"/>
      <c r="H565" s="7"/>
      <c r="I565" s="9"/>
      <c r="L565"/>
    </row>
    <row r="566" spans="1:12" x14ac:dyDescent="0.2">
      <c r="A566" s="13">
        <v>44007</v>
      </c>
      <c r="B566" s="4">
        <v>55754</v>
      </c>
      <c r="C566" s="128"/>
      <c r="D566" s="140">
        <f t="shared" si="0"/>
        <v>47</v>
      </c>
      <c r="E566" s="6"/>
      <c r="G566" s="9"/>
      <c r="H566" s="7"/>
      <c r="I566" s="9"/>
      <c r="L566"/>
    </row>
    <row r="567" spans="1:12" x14ac:dyDescent="0.2">
      <c r="A567" s="13">
        <v>44014</v>
      </c>
      <c r="B567" s="4">
        <v>55886</v>
      </c>
      <c r="C567" s="128">
        <v>1</v>
      </c>
      <c r="D567" s="140">
        <f t="shared" si="0"/>
        <v>132</v>
      </c>
      <c r="E567" s="6" t="s">
        <v>850</v>
      </c>
      <c r="G567" s="9"/>
      <c r="H567" s="7"/>
      <c r="I567" s="9"/>
      <c r="L567"/>
    </row>
    <row r="568" spans="1:12" x14ac:dyDescent="0.2">
      <c r="A568" s="13">
        <v>44021</v>
      </c>
      <c r="B568" s="4">
        <v>55892</v>
      </c>
      <c r="C568" s="128">
        <v>2</v>
      </c>
      <c r="D568" s="140">
        <f t="shared" si="0"/>
        <v>6</v>
      </c>
      <c r="E568" s="6"/>
      <c r="G568" s="9"/>
      <c r="H568" s="7"/>
      <c r="I568" s="9"/>
      <c r="L568"/>
    </row>
    <row r="569" spans="1:12" x14ac:dyDescent="0.2">
      <c r="A569" s="13">
        <v>44028</v>
      </c>
      <c r="B569" s="4">
        <v>55899</v>
      </c>
      <c r="C569" s="128">
        <v>3</v>
      </c>
      <c r="D569" s="140">
        <f t="shared" si="0"/>
        <v>7</v>
      </c>
      <c r="E569" s="6"/>
      <c r="G569" s="9"/>
      <c r="H569" s="7"/>
      <c r="I569" s="9"/>
      <c r="L569"/>
    </row>
    <row r="570" spans="1:12" x14ac:dyDescent="0.2">
      <c r="A570" s="13">
        <v>44035</v>
      </c>
      <c r="B570" s="4">
        <v>55991</v>
      </c>
      <c r="C570" s="128">
        <v>4</v>
      </c>
      <c r="D570" s="140">
        <f t="shared" si="0"/>
        <v>92</v>
      </c>
      <c r="E570" s="6" t="s">
        <v>900</v>
      </c>
      <c r="G570" s="9"/>
      <c r="H570" s="7"/>
      <c r="I570" s="9"/>
      <c r="L570"/>
    </row>
    <row r="571" spans="1:12" x14ac:dyDescent="0.2">
      <c r="A571" s="13">
        <v>44042</v>
      </c>
      <c r="B571" s="4">
        <v>56143</v>
      </c>
      <c r="C571" s="128">
        <v>5</v>
      </c>
      <c r="D571" s="140">
        <f t="shared" si="0"/>
        <v>152</v>
      </c>
      <c r="E571" s="6" t="s">
        <v>829</v>
      </c>
      <c r="G571" s="9"/>
      <c r="H571" s="7"/>
      <c r="I571" s="9"/>
      <c r="L571"/>
    </row>
    <row r="572" spans="1:12" x14ac:dyDescent="0.2">
      <c r="A572" s="13">
        <v>44049</v>
      </c>
      <c r="B572" s="4">
        <v>56199</v>
      </c>
      <c r="C572" s="128">
        <v>6</v>
      </c>
      <c r="D572" s="140">
        <f t="shared" si="0"/>
        <v>56</v>
      </c>
      <c r="E572" s="6"/>
      <c r="G572" s="9"/>
      <c r="H572" s="7"/>
      <c r="I572" s="9"/>
      <c r="L572"/>
    </row>
    <row r="573" spans="1:12" x14ac:dyDescent="0.2">
      <c r="A573" s="13">
        <v>44056</v>
      </c>
      <c r="B573" s="4">
        <v>56206</v>
      </c>
      <c r="C573" s="128">
        <v>7</v>
      </c>
      <c r="D573" s="140">
        <f t="shared" si="0"/>
        <v>7</v>
      </c>
      <c r="E573" s="6"/>
      <c r="G573" s="9"/>
      <c r="H573" s="7"/>
      <c r="I573" s="9"/>
      <c r="L573"/>
    </row>
    <row r="574" spans="1:12" x14ac:dyDescent="0.2">
      <c r="A574" s="13">
        <v>44063</v>
      </c>
      <c r="B574" s="4">
        <v>56212</v>
      </c>
      <c r="C574" s="128">
        <v>8</v>
      </c>
      <c r="D574" s="140">
        <f t="shared" si="0"/>
        <v>6</v>
      </c>
      <c r="E574" s="6"/>
      <c r="G574" s="9"/>
      <c r="H574" s="7"/>
      <c r="I574" s="9"/>
      <c r="L574"/>
    </row>
    <row r="575" spans="1:12" x14ac:dyDescent="0.2">
      <c r="A575" s="13">
        <v>44070</v>
      </c>
      <c r="B575" s="4">
        <v>56219</v>
      </c>
      <c r="C575" s="128">
        <v>10</v>
      </c>
      <c r="D575" s="140">
        <f t="shared" ref="D575:D638" si="1">IF(B575=0,0,B575-B574)</f>
        <v>7</v>
      </c>
      <c r="E575" s="6"/>
      <c r="G575" s="9"/>
      <c r="H575" s="7"/>
      <c r="I575" s="9"/>
      <c r="L575"/>
    </row>
    <row r="576" spans="1:12" x14ac:dyDescent="0.2">
      <c r="A576" s="13">
        <v>44077</v>
      </c>
      <c r="B576" s="4">
        <v>56225</v>
      </c>
      <c r="C576" s="128">
        <v>12</v>
      </c>
      <c r="D576" s="140">
        <f t="shared" si="1"/>
        <v>6</v>
      </c>
      <c r="E576" s="6"/>
      <c r="G576" s="9"/>
      <c r="H576" s="7"/>
      <c r="I576" s="9"/>
      <c r="L576"/>
    </row>
    <row r="577" spans="1:12" x14ac:dyDescent="0.2">
      <c r="A577" s="13">
        <v>44084</v>
      </c>
      <c r="B577" s="4">
        <v>56232</v>
      </c>
      <c r="C577" s="128">
        <v>13</v>
      </c>
      <c r="D577" s="140">
        <f t="shared" si="1"/>
        <v>7</v>
      </c>
      <c r="E577" s="6"/>
      <c r="G577" s="9"/>
      <c r="H577" s="7"/>
      <c r="I577" s="9"/>
      <c r="L577"/>
    </row>
    <row r="578" spans="1:12" x14ac:dyDescent="0.2">
      <c r="A578" s="13">
        <v>44091</v>
      </c>
      <c r="B578" s="4">
        <v>56242</v>
      </c>
      <c r="C578" s="128">
        <v>14</v>
      </c>
      <c r="D578" s="140">
        <f t="shared" si="1"/>
        <v>10</v>
      </c>
      <c r="E578" s="6"/>
      <c r="G578" s="9"/>
      <c r="H578" s="7"/>
      <c r="I578" s="9"/>
      <c r="L578"/>
    </row>
    <row r="579" spans="1:12" x14ac:dyDescent="0.2">
      <c r="A579" s="13">
        <v>44098</v>
      </c>
      <c r="B579" s="4">
        <v>56338</v>
      </c>
      <c r="C579" s="128">
        <v>15</v>
      </c>
      <c r="D579" s="140">
        <f t="shared" si="1"/>
        <v>96</v>
      </c>
      <c r="E579" s="6" t="s">
        <v>922</v>
      </c>
      <c r="G579" s="9"/>
      <c r="H579" s="7"/>
      <c r="I579" s="9"/>
      <c r="L579"/>
    </row>
    <row r="580" spans="1:12" x14ac:dyDescent="0.2">
      <c r="A580" s="13">
        <v>44105</v>
      </c>
      <c r="B580" s="4">
        <v>56344</v>
      </c>
      <c r="C580" s="128">
        <v>16</v>
      </c>
      <c r="D580" s="140">
        <f t="shared" si="1"/>
        <v>6</v>
      </c>
      <c r="E580" s="6"/>
      <c r="G580" s="9"/>
      <c r="H580" s="7"/>
      <c r="I580" s="9"/>
      <c r="L580"/>
    </row>
    <row r="581" spans="1:12" x14ac:dyDescent="0.2">
      <c r="A581" s="13">
        <v>44112</v>
      </c>
      <c r="B581" s="4">
        <v>56351</v>
      </c>
      <c r="C581" s="128">
        <v>17</v>
      </c>
      <c r="D581" s="140">
        <f t="shared" si="1"/>
        <v>7</v>
      </c>
      <c r="E581" s="6"/>
      <c r="G581" s="9"/>
      <c r="H581" s="7"/>
      <c r="I581" s="9"/>
      <c r="L581"/>
    </row>
    <row r="582" spans="1:12" x14ac:dyDescent="0.2">
      <c r="A582" s="13">
        <v>44119</v>
      </c>
      <c r="B582" s="4">
        <v>56368</v>
      </c>
      <c r="C582" s="128">
        <v>18</v>
      </c>
      <c r="D582" s="140">
        <f t="shared" si="1"/>
        <v>17</v>
      </c>
      <c r="E582" s="6"/>
      <c r="G582" s="9"/>
      <c r="H582" s="7"/>
      <c r="I582" s="9"/>
      <c r="L582"/>
    </row>
    <row r="583" spans="1:12" x14ac:dyDescent="0.2">
      <c r="A583" s="13">
        <v>44126</v>
      </c>
      <c r="B583" s="4">
        <v>56702</v>
      </c>
      <c r="C583" s="128">
        <v>19</v>
      </c>
      <c r="D583" s="140">
        <f t="shared" si="1"/>
        <v>334</v>
      </c>
      <c r="E583" s="6" t="s">
        <v>927</v>
      </c>
      <c r="G583" s="9"/>
      <c r="H583" s="7"/>
      <c r="I583" s="9"/>
      <c r="L583"/>
    </row>
    <row r="584" spans="1:12" x14ac:dyDescent="0.2">
      <c r="A584" s="13">
        <v>44133</v>
      </c>
      <c r="B584" s="4">
        <v>57153</v>
      </c>
      <c r="C584" s="128">
        <v>19</v>
      </c>
      <c r="D584" s="140">
        <f t="shared" si="1"/>
        <v>451</v>
      </c>
      <c r="E584" s="6" t="s">
        <v>929</v>
      </c>
      <c r="G584" s="9"/>
      <c r="H584" s="7"/>
      <c r="I584" s="9"/>
      <c r="L584"/>
    </row>
    <row r="585" spans="1:12" x14ac:dyDescent="0.2">
      <c r="A585" s="13">
        <v>44140</v>
      </c>
      <c r="B585" s="4">
        <v>57160</v>
      </c>
      <c r="C585" s="128">
        <v>20</v>
      </c>
      <c r="D585" s="140">
        <f t="shared" si="1"/>
        <v>7</v>
      </c>
      <c r="E585" s="6"/>
      <c r="G585" s="9"/>
      <c r="H585" s="7"/>
      <c r="I585" s="9"/>
      <c r="L585"/>
    </row>
    <row r="586" spans="1:12" x14ac:dyDescent="0.2">
      <c r="A586" s="13">
        <v>44147</v>
      </c>
      <c r="B586" s="4">
        <v>57228</v>
      </c>
      <c r="C586" s="128">
        <v>21</v>
      </c>
      <c r="D586" s="140">
        <f t="shared" si="1"/>
        <v>68</v>
      </c>
      <c r="E586" s="6"/>
      <c r="G586" s="9"/>
      <c r="H586" s="7"/>
      <c r="I586" s="9"/>
      <c r="L586"/>
    </row>
    <row r="587" spans="1:12" x14ac:dyDescent="0.2">
      <c r="A587" s="13">
        <v>44155</v>
      </c>
      <c r="B587" s="4">
        <v>57243</v>
      </c>
      <c r="C587" s="128">
        <v>22</v>
      </c>
      <c r="D587" s="140">
        <f t="shared" si="1"/>
        <v>15</v>
      </c>
      <c r="E587" s="6"/>
      <c r="G587" s="9"/>
      <c r="H587" s="7"/>
      <c r="I587" s="9"/>
      <c r="L587"/>
    </row>
    <row r="588" spans="1:12" x14ac:dyDescent="0.2">
      <c r="A588" s="13">
        <v>44161</v>
      </c>
      <c r="B588" s="4">
        <v>57251</v>
      </c>
      <c r="C588" s="128">
        <v>23</v>
      </c>
      <c r="D588" s="140">
        <f t="shared" si="1"/>
        <v>8</v>
      </c>
      <c r="E588" s="6"/>
      <c r="G588" s="9"/>
      <c r="H588" s="7"/>
      <c r="I588" s="9"/>
      <c r="L588"/>
    </row>
    <row r="589" spans="1:12" x14ac:dyDescent="0.2">
      <c r="A589" s="13">
        <v>44168</v>
      </c>
      <c r="B589" s="4">
        <v>57254</v>
      </c>
      <c r="C589" s="128">
        <v>23</v>
      </c>
      <c r="D589" s="140">
        <f t="shared" si="1"/>
        <v>3</v>
      </c>
      <c r="E589" s="6"/>
      <c r="G589" s="9"/>
      <c r="H589" s="7"/>
      <c r="I589" s="9"/>
      <c r="L589"/>
    </row>
    <row r="590" spans="1:12" x14ac:dyDescent="0.2">
      <c r="A590" s="13">
        <v>44175</v>
      </c>
      <c r="B590" s="4">
        <v>57271</v>
      </c>
      <c r="C590" s="128">
        <v>23</v>
      </c>
      <c r="D590" s="140">
        <f t="shared" si="1"/>
        <v>17</v>
      </c>
      <c r="E590" s="6"/>
      <c r="G590" s="9"/>
      <c r="H590" s="7"/>
      <c r="I590" s="9"/>
      <c r="L590"/>
    </row>
    <row r="591" spans="1:12" x14ac:dyDescent="0.2">
      <c r="A591" s="13">
        <v>44181</v>
      </c>
      <c r="B591" s="4">
        <v>57472</v>
      </c>
      <c r="C591" s="128">
        <v>23</v>
      </c>
      <c r="D591" s="140">
        <f t="shared" si="1"/>
        <v>201</v>
      </c>
      <c r="E591" s="6" t="s">
        <v>829</v>
      </c>
      <c r="G591" s="9"/>
      <c r="H591" s="7"/>
      <c r="I591" s="9"/>
      <c r="L591"/>
    </row>
    <row r="592" spans="1:12" x14ac:dyDescent="0.2">
      <c r="A592" s="13">
        <v>44189</v>
      </c>
      <c r="B592" s="4">
        <v>57559</v>
      </c>
      <c r="C592" s="128">
        <v>23</v>
      </c>
      <c r="D592" s="140">
        <f t="shared" si="1"/>
        <v>87</v>
      </c>
      <c r="E592" s="6" t="s">
        <v>850</v>
      </c>
      <c r="G592" s="9"/>
      <c r="H592" s="7"/>
      <c r="I592" s="9"/>
      <c r="L592"/>
    </row>
    <row r="593" spans="1:12" x14ac:dyDescent="0.2">
      <c r="A593" s="13">
        <v>44196</v>
      </c>
      <c r="B593" s="4">
        <v>57569</v>
      </c>
      <c r="C593" s="128">
        <v>23</v>
      </c>
      <c r="D593" s="140">
        <f t="shared" si="1"/>
        <v>10</v>
      </c>
      <c r="E593" s="6"/>
      <c r="G593" s="9"/>
      <c r="H593" s="7"/>
      <c r="I593" s="9"/>
      <c r="L593"/>
    </row>
    <row r="594" spans="1:12" x14ac:dyDescent="0.2">
      <c r="A594" s="13">
        <v>44203</v>
      </c>
      <c r="B594" s="4">
        <v>57573</v>
      </c>
      <c r="C594" s="128">
        <v>23</v>
      </c>
      <c r="D594" s="140">
        <f t="shared" si="1"/>
        <v>4</v>
      </c>
      <c r="E594" s="6"/>
      <c r="G594" s="9"/>
      <c r="H594" s="7"/>
      <c r="I594" s="9"/>
      <c r="L594"/>
    </row>
    <row r="595" spans="1:12" x14ac:dyDescent="0.2">
      <c r="A595" s="13">
        <v>44208</v>
      </c>
      <c r="B595" s="4">
        <v>57581</v>
      </c>
      <c r="C595" s="128">
        <v>23</v>
      </c>
      <c r="D595" s="140">
        <f t="shared" si="1"/>
        <v>8</v>
      </c>
      <c r="E595" s="6"/>
      <c r="G595" s="9"/>
      <c r="H595" s="7"/>
      <c r="I595" s="9"/>
      <c r="L595"/>
    </row>
    <row r="596" spans="1:12" x14ac:dyDescent="0.2">
      <c r="A596" s="13">
        <v>44217</v>
      </c>
      <c r="B596" s="4">
        <v>58128</v>
      </c>
      <c r="C596" s="128">
        <v>23</v>
      </c>
      <c r="D596" s="140">
        <f t="shared" si="1"/>
        <v>547</v>
      </c>
      <c r="E596" s="6" t="s">
        <v>949</v>
      </c>
      <c r="G596" s="9"/>
      <c r="H596" s="7"/>
      <c r="I596" s="9"/>
      <c r="L596"/>
    </row>
    <row r="597" spans="1:12" x14ac:dyDescent="0.2">
      <c r="A597" s="13">
        <v>44224</v>
      </c>
      <c r="B597" s="4">
        <v>58135</v>
      </c>
      <c r="C597" s="128">
        <v>23</v>
      </c>
      <c r="D597" s="140">
        <f t="shared" si="1"/>
        <v>7</v>
      </c>
      <c r="E597" s="6"/>
      <c r="G597" s="9"/>
      <c r="H597" s="7"/>
      <c r="I597" s="9"/>
      <c r="L597"/>
    </row>
    <row r="598" spans="1:12" x14ac:dyDescent="0.2">
      <c r="A598" s="13">
        <v>44231</v>
      </c>
      <c r="B598" s="4">
        <v>58159</v>
      </c>
      <c r="C598" s="128">
        <v>23</v>
      </c>
      <c r="D598" s="140">
        <f t="shared" si="1"/>
        <v>24</v>
      </c>
      <c r="E598" s="6"/>
      <c r="G598" s="9"/>
      <c r="H598" s="7"/>
      <c r="I598" s="9"/>
      <c r="L598"/>
    </row>
    <row r="599" spans="1:12" x14ac:dyDescent="0.2">
      <c r="A599" s="13">
        <v>44238</v>
      </c>
      <c r="B599" s="4">
        <v>58171</v>
      </c>
      <c r="C599" s="128">
        <v>23</v>
      </c>
      <c r="D599" s="140">
        <f t="shared" si="1"/>
        <v>12</v>
      </c>
      <c r="E599" s="6"/>
      <c r="G599" s="9"/>
      <c r="H599" s="7"/>
      <c r="I599" s="9"/>
      <c r="L599"/>
    </row>
    <row r="600" spans="1:12" x14ac:dyDescent="0.2">
      <c r="A600" s="13">
        <v>44245</v>
      </c>
      <c r="B600" s="4">
        <v>58175</v>
      </c>
      <c r="C600" s="128">
        <v>23</v>
      </c>
      <c r="D600" s="140">
        <f t="shared" si="1"/>
        <v>4</v>
      </c>
      <c r="E600" s="6"/>
      <c r="G600" s="9"/>
      <c r="H600" s="7"/>
      <c r="I600" s="9"/>
      <c r="L600"/>
    </row>
    <row r="601" spans="1:12" x14ac:dyDescent="0.2">
      <c r="A601" s="13">
        <v>44252</v>
      </c>
      <c r="B601" s="4">
        <v>58198</v>
      </c>
      <c r="C601" s="128">
        <v>23</v>
      </c>
      <c r="D601" s="140">
        <f t="shared" si="1"/>
        <v>23</v>
      </c>
      <c r="E601" s="6"/>
      <c r="G601" s="9"/>
      <c r="H601" s="7"/>
      <c r="I601" s="9"/>
      <c r="L601"/>
    </row>
    <row r="602" spans="1:12" x14ac:dyDescent="0.2">
      <c r="A602" s="13">
        <v>44259</v>
      </c>
      <c r="B602" s="4">
        <v>58209</v>
      </c>
      <c r="C602" s="128">
        <v>23</v>
      </c>
      <c r="D602" s="140">
        <f t="shared" si="1"/>
        <v>11</v>
      </c>
      <c r="E602" s="6"/>
      <c r="G602" s="9"/>
      <c r="H602" s="7"/>
      <c r="I602" s="9"/>
      <c r="L602"/>
    </row>
    <row r="603" spans="1:12" x14ac:dyDescent="0.2">
      <c r="A603" s="13">
        <v>44266</v>
      </c>
      <c r="B603" s="4">
        <v>58421</v>
      </c>
      <c r="C603" s="128">
        <v>23</v>
      </c>
      <c r="D603" s="140">
        <f t="shared" si="1"/>
        <v>212</v>
      </c>
      <c r="E603" s="6" t="s">
        <v>966</v>
      </c>
      <c r="G603" s="9"/>
      <c r="H603" s="7"/>
      <c r="I603" s="9"/>
      <c r="L603"/>
    </row>
    <row r="604" spans="1:12" x14ac:dyDescent="0.2">
      <c r="A604" s="13">
        <v>44273</v>
      </c>
      <c r="B604" s="4">
        <v>58432</v>
      </c>
      <c r="C604" s="128">
        <v>23</v>
      </c>
      <c r="D604" s="140">
        <f t="shared" si="1"/>
        <v>11</v>
      </c>
      <c r="E604" s="6"/>
      <c r="G604" s="9"/>
      <c r="H604" s="7"/>
      <c r="I604" s="9"/>
      <c r="L604"/>
    </row>
    <row r="605" spans="1:12" x14ac:dyDescent="0.2">
      <c r="A605" s="13">
        <v>44280</v>
      </c>
      <c r="B605" s="4">
        <v>58447</v>
      </c>
      <c r="C605" s="128">
        <v>23</v>
      </c>
      <c r="D605" s="140">
        <f t="shared" si="1"/>
        <v>15</v>
      </c>
      <c r="E605" s="6"/>
      <c r="G605" s="9"/>
      <c r="H605" s="7"/>
      <c r="I605" s="9"/>
      <c r="L605"/>
    </row>
    <row r="606" spans="1:12" x14ac:dyDescent="0.2">
      <c r="A606" s="13">
        <v>44287</v>
      </c>
      <c r="B606" s="4">
        <v>58582</v>
      </c>
      <c r="C606" s="128">
        <v>24</v>
      </c>
      <c r="D606" s="140">
        <f t="shared" si="1"/>
        <v>135</v>
      </c>
      <c r="E606" s="6" t="s">
        <v>967</v>
      </c>
      <c r="G606" s="9"/>
      <c r="H606" s="7"/>
      <c r="I606" s="9"/>
      <c r="L606"/>
    </row>
    <row r="607" spans="1:12" x14ac:dyDescent="0.2">
      <c r="A607" s="13">
        <v>44294</v>
      </c>
      <c r="B607" s="4">
        <v>58592</v>
      </c>
      <c r="C607" s="128">
        <v>25</v>
      </c>
      <c r="D607" s="140">
        <f t="shared" si="1"/>
        <v>10</v>
      </c>
      <c r="E607" s="6"/>
      <c r="G607" s="9"/>
      <c r="H607" s="7"/>
      <c r="I607" s="9"/>
      <c r="L607"/>
    </row>
    <row r="608" spans="1:12" x14ac:dyDescent="0.2">
      <c r="A608" s="13">
        <v>44301</v>
      </c>
      <c r="B608" s="4">
        <v>58600</v>
      </c>
      <c r="C608" s="128">
        <v>26</v>
      </c>
      <c r="D608" s="140">
        <f t="shared" si="1"/>
        <v>8</v>
      </c>
      <c r="E608" s="6"/>
      <c r="G608" s="9"/>
      <c r="H608" s="7"/>
      <c r="I608" s="9"/>
      <c r="L608"/>
    </row>
    <row r="609" spans="1:12" x14ac:dyDescent="0.2">
      <c r="A609" s="13">
        <v>44308</v>
      </c>
      <c r="B609" s="4">
        <v>58792</v>
      </c>
      <c r="C609" s="128">
        <v>27</v>
      </c>
      <c r="D609" s="140">
        <f t="shared" si="1"/>
        <v>192</v>
      </c>
      <c r="E609" s="6" t="s">
        <v>973</v>
      </c>
      <c r="G609" s="9"/>
      <c r="H609" s="7"/>
      <c r="I609" s="9"/>
      <c r="L609"/>
    </row>
    <row r="610" spans="1:12" x14ac:dyDescent="0.2">
      <c r="A610" s="13">
        <v>44315</v>
      </c>
      <c r="B610" s="4">
        <v>58833</v>
      </c>
      <c r="C610" s="128">
        <v>28</v>
      </c>
      <c r="D610" s="140">
        <f t="shared" si="1"/>
        <v>41</v>
      </c>
      <c r="E610" s="6"/>
      <c r="G610" s="9"/>
      <c r="H610" s="7"/>
      <c r="I610" s="9"/>
      <c r="L610"/>
    </row>
    <row r="611" spans="1:12" x14ac:dyDescent="0.2">
      <c r="A611" s="13">
        <v>44322</v>
      </c>
      <c r="B611" s="4">
        <v>58846</v>
      </c>
      <c r="C611" s="128">
        <v>29</v>
      </c>
      <c r="D611" s="140">
        <f t="shared" si="1"/>
        <v>13</v>
      </c>
      <c r="E611" s="6"/>
      <c r="G611" s="9"/>
      <c r="H611" s="7"/>
      <c r="I611" s="9"/>
      <c r="L611"/>
    </row>
    <row r="612" spans="1:12" x14ac:dyDescent="0.2">
      <c r="A612" s="13">
        <v>44329</v>
      </c>
      <c r="B612" s="4">
        <v>58940</v>
      </c>
      <c r="C612" s="128">
        <v>30</v>
      </c>
      <c r="D612" s="140">
        <f t="shared" si="1"/>
        <v>94</v>
      </c>
      <c r="E612" s="6" t="s">
        <v>983</v>
      </c>
      <c r="G612" s="9"/>
      <c r="H612" s="7"/>
      <c r="I612" s="9"/>
      <c r="L612"/>
    </row>
    <row r="613" spans="1:12" x14ac:dyDescent="0.2">
      <c r="A613" s="13">
        <v>44336</v>
      </c>
      <c r="B613" s="4">
        <v>58947</v>
      </c>
      <c r="C613" s="128">
        <v>31</v>
      </c>
      <c r="D613" s="140">
        <f t="shared" si="1"/>
        <v>7</v>
      </c>
      <c r="E613" s="6"/>
      <c r="G613" s="9"/>
      <c r="H613" s="7"/>
      <c r="I613" s="9"/>
      <c r="L613"/>
    </row>
    <row r="614" spans="1:12" x14ac:dyDescent="0.2">
      <c r="A614" s="13">
        <v>44343</v>
      </c>
      <c r="B614" s="4">
        <v>59051</v>
      </c>
      <c r="C614" s="128">
        <v>32</v>
      </c>
      <c r="D614" s="140">
        <f t="shared" si="1"/>
        <v>104</v>
      </c>
      <c r="E614" s="6" t="s">
        <v>984</v>
      </c>
      <c r="G614" s="9"/>
      <c r="H614" s="7"/>
      <c r="I614" s="9"/>
      <c r="L614"/>
    </row>
    <row r="615" spans="1:12" x14ac:dyDescent="0.2">
      <c r="A615" s="13">
        <v>44350</v>
      </c>
      <c r="B615" s="4">
        <v>59076</v>
      </c>
      <c r="C615" s="128">
        <v>32</v>
      </c>
      <c r="D615" s="140">
        <f t="shared" si="1"/>
        <v>25</v>
      </c>
      <c r="E615" s="6"/>
      <c r="G615" s="9"/>
      <c r="H615" s="7"/>
      <c r="I615" s="9"/>
      <c r="L615"/>
    </row>
    <row r="616" spans="1:12" x14ac:dyDescent="0.2">
      <c r="A616" s="13">
        <v>44357</v>
      </c>
      <c r="B616" s="4">
        <v>59111</v>
      </c>
      <c r="C616" s="128">
        <v>32</v>
      </c>
      <c r="D616" s="140">
        <f t="shared" si="1"/>
        <v>35</v>
      </c>
      <c r="E616" s="6"/>
      <c r="G616" s="9"/>
      <c r="H616" s="7"/>
      <c r="I616" s="9"/>
      <c r="L616"/>
    </row>
    <row r="617" spans="1:12" x14ac:dyDescent="0.2">
      <c r="A617" s="13">
        <v>44364</v>
      </c>
      <c r="B617" s="4">
        <v>59142</v>
      </c>
      <c r="C617" s="128">
        <v>33</v>
      </c>
      <c r="D617" s="140">
        <f t="shared" si="1"/>
        <v>31</v>
      </c>
      <c r="E617" s="6"/>
      <c r="G617" s="9"/>
      <c r="H617" s="7"/>
      <c r="I617" s="9"/>
      <c r="L617"/>
    </row>
    <row r="618" spans="1:12" x14ac:dyDescent="0.2">
      <c r="A618" s="13">
        <v>44368</v>
      </c>
      <c r="B618" s="4">
        <v>59167</v>
      </c>
      <c r="C618" s="128">
        <v>34</v>
      </c>
      <c r="D618" s="140">
        <f t="shared" si="1"/>
        <v>25</v>
      </c>
      <c r="E618" s="6"/>
      <c r="G618" s="9"/>
      <c r="H618" s="7"/>
      <c r="I618" s="9"/>
      <c r="L618"/>
    </row>
    <row r="619" spans="1:12" x14ac:dyDescent="0.2">
      <c r="A619" s="13">
        <v>44376</v>
      </c>
      <c r="B619" s="4">
        <v>61616</v>
      </c>
      <c r="C619" s="128">
        <v>34</v>
      </c>
      <c r="D619" s="140">
        <f t="shared" si="1"/>
        <v>2449</v>
      </c>
      <c r="E619" s="6" t="s">
        <v>993</v>
      </c>
      <c r="G619" s="9"/>
      <c r="H619" s="7"/>
      <c r="I619" s="9"/>
      <c r="L619"/>
    </row>
    <row r="620" spans="1:12" x14ac:dyDescent="0.2">
      <c r="A620" s="13">
        <v>44383</v>
      </c>
      <c r="B620" s="4">
        <v>61640</v>
      </c>
      <c r="C620" s="128">
        <v>35</v>
      </c>
      <c r="D620" s="140">
        <f t="shared" si="1"/>
        <v>24</v>
      </c>
      <c r="E620" s="6"/>
      <c r="G620" s="9"/>
      <c r="H620" s="7"/>
      <c r="I620" s="9"/>
      <c r="L620"/>
    </row>
    <row r="621" spans="1:12" x14ac:dyDescent="0.2">
      <c r="A621" s="13">
        <v>44390</v>
      </c>
      <c r="B621" s="4">
        <v>61669</v>
      </c>
      <c r="C621" s="128">
        <v>36</v>
      </c>
      <c r="D621" s="140">
        <f t="shared" si="1"/>
        <v>29</v>
      </c>
      <c r="E621" s="6"/>
      <c r="G621" s="9"/>
      <c r="H621" s="7"/>
      <c r="I621" s="9"/>
      <c r="L621"/>
    </row>
    <row r="622" spans="1:12" x14ac:dyDescent="0.2">
      <c r="A622" s="13">
        <v>44397</v>
      </c>
      <c r="B622" s="4">
        <v>62042</v>
      </c>
      <c r="C622" s="128">
        <v>37</v>
      </c>
      <c r="D622" s="140">
        <f t="shared" si="1"/>
        <v>373</v>
      </c>
      <c r="E622" s="6" t="s">
        <v>1006</v>
      </c>
      <c r="G622" s="9"/>
      <c r="H622" s="7"/>
      <c r="I622" s="9"/>
      <c r="L622"/>
    </row>
    <row r="623" spans="1:12" x14ac:dyDescent="0.2">
      <c r="A623" s="13">
        <v>44404</v>
      </c>
      <c r="B623" s="4">
        <v>62069</v>
      </c>
      <c r="C623" s="128">
        <v>38</v>
      </c>
      <c r="D623" s="140">
        <f t="shared" si="1"/>
        <v>27</v>
      </c>
      <c r="E623" s="6"/>
      <c r="G623" s="9"/>
      <c r="H623" s="7"/>
      <c r="I623" s="9"/>
      <c r="L623"/>
    </row>
    <row r="624" spans="1:12" x14ac:dyDescent="0.2">
      <c r="A624" s="13">
        <v>44411</v>
      </c>
      <c r="B624" s="4">
        <v>62083</v>
      </c>
      <c r="C624" s="128">
        <v>38</v>
      </c>
      <c r="D624" s="140">
        <f t="shared" si="1"/>
        <v>14</v>
      </c>
      <c r="E624" s="6"/>
      <c r="G624" s="9"/>
      <c r="H624" s="7"/>
      <c r="I624" s="9"/>
      <c r="L624"/>
    </row>
    <row r="625" spans="1:12" x14ac:dyDescent="0.2">
      <c r="A625" s="13">
        <v>44418</v>
      </c>
      <c r="B625" s="4">
        <v>62243</v>
      </c>
      <c r="C625" s="128">
        <v>38</v>
      </c>
      <c r="D625" s="140">
        <f t="shared" si="1"/>
        <v>160</v>
      </c>
      <c r="E625" s="6"/>
      <c r="G625" s="9"/>
      <c r="H625" s="7"/>
      <c r="I625" s="9"/>
      <c r="L625"/>
    </row>
    <row r="626" spans="1:12" x14ac:dyDescent="0.2">
      <c r="A626" s="13">
        <v>44425</v>
      </c>
      <c r="B626" s="4">
        <v>62266</v>
      </c>
      <c r="C626" s="128">
        <v>38</v>
      </c>
      <c r="D626" s="140">
        <f t="shared" si="1"/>
        <v>23</v>
      </c>
      <c r="E626" s="6"/>
      <c r="G626" s="9"/>
      <c r="H626" s="7"/>
      <c r="I626" s="9"/>
      <c r="L626"/>
    </row>
    <row r="627" spans="1:12" x14ac:dyDescent="0.2">
      <c r="A627" s="13">
        <v>44432</v>
      </c>
      <c r="B627" s="4">
        <v>62329</v>
      </c>
      <c r="C627" s="128">
        <v>39</v>
      </c>
      <c r="D627" s="140">
        <f t="shared" si="1"/>
        <v>63</v>
      </c>
      <c r="E627" s="6"/>
      <c r="G627" s="9"/>
      <c r="H627" s="7"/>
      <c r="I627" s="9"/>
      <c r="L627"/>
    </row>
    <row r="628" spans="1:12" x14ac:dyDescent="0.2">
      <c r="A628" s="13">
        <v>44439</v>
      </c>
      <c r="B628" s="4">
        <v>62355</v>
      </c>
      <c r="C628" s="128">
        <v>40</v>
      </c>
      <c r="D628" s="140">
        <f t="shared" si="1"/>
        <v>26</v>
      </c>
      <c r="E628" s="6"/>
      <c r="G628" s="9"/>
      <c r="H628" s="7"/>
      <c r="I628" s="9"/>
      <c r="L628"/>
    </row>
    <row r="629" spans="1:12" x14ac:dyDescent="0.2">
      <c r="A629" s="13">
        <v>44446</v>
      </c>
      <c r="B629" s="4">
        <v>62382</v>
      </c>
      <c r="C629" s="128">
        <v>41</v>
      </c>
      <c r="D629" s="140">
        <f t="shared" si="1"/>
        <v>27</v>
      </c>
      <c r="E629" s="6"/>
      <c r="G629" s="9"/>
      <c r="H629" s="7"/>
      <c r="I629" s="9"/>
      <c r="L629"/>
    </row>
    <row r="630" spans="1:12" x14ac:dyDescent="0.2">
      <c r="A630" s="13">
        <v>44453</v>
      </c>
      <c r="B630" s="4">
        <v>62433</v>
      </c>
      <c r="C630" s="128">
        <v>42</v>
      </c>
      <c r="D630" s="140">
        <f t="shared" si="1"/>
        <v>51</v>
      </c>
      <c r="E630" s="6"/>
      <c r="G630" s="9"/>
      <c r="H630" s="7"/>
      <c r="I630" s="9"/>
      <c r="L630"/>
    </row>
    <row r="631" spans="1:12" x14ac:dyDescent="0.2">
      <c r="A631" s="13">
        <v>44460</v>
      </c>
      <c r="B631" s="4">
        <v>62450</v>
      </c>
      <c r="C631" s="128">
        <v>43</v>
      </c>
      <c r="D631" s="140">
        <f t="shared" si="1"/>
        <v>17</v>
      </c>
      <c r="E631" s="6"/>
      <c r="G631" s="9"/>
      <c r="H631" s="7"/>
      <c r="I631" s="9"/>
      <c r="L631"/>
    </row>
    <row r="632" spans="1:12" x14ac:dyDescent="0.2">
      <c r="A632" s="13">
        <v>44467</v>
      </c>
      <c r="B632" s="4">
        <v>62917</v>
      </c>
      <c r="C632" s="128">
        <v>44</v>
      </c>
      <c r="D632" s="140">
        <f t="shared" si="1"/>
        <v>467</v>
      </c>
      <c r="E632" s="6" t="s">
        <v>1027</v>
      </c>
      <c r="G632" s="9"/>
      <c r="H632" s="7"/>
      <c r="I632" s="9"/>
      <c r="L632"/>
    </row>
    <row r="633" spans="1:12" x14ac:dyDescent="0.2">
      <c r="A633" s="13">
        <v>44474</v>
      </c>
      <c r="B633" s="4">
        <v>62946</v>
      </c>
      <c r="C633" s="128">
        <v>45</v>
      </c>
      <c r="D633" s="140">
        <f t="shared" si="1"/>
        <v>29</v>
      </c>
      <c r="E633" s="6"/>
      <c r="G633" s="9"/>
      <c r="H633" s="7"/>
      <c r="I633" s="9"/>
      <c r="L633"/>
    </row>
    <row r="634" spans="1:12" x14ac:dyDescent="0.2">
      <c r="A634" s="13">
        <v>44481</v>
      </c>
      <c r="B634" s="4">
        <v>62963</v>
      </c>
      <c r="C634" s="128">
        <v>46</v>
      </c>
      <c r="D634" s="140">
        <f t="shared" si="1"/>
        <v>17</v>
      </c>
      <c r="E634" s="6"/>
      <c r="G634" s="9"/>
      <c r="H634" s="7"/>
      <c r="I634" s="9"/>
      <c r="L634"/>
    </row>
    <row r="635" spans="1:12" x14ac:dyDescent="0.2">
      <c r="A635" s="13">
        <v>44488</v>
      </c>
      <c r="B635" s="4">
        <v>63043</v>
      </c>
      <c r="C635" s="128">
        <v>47</v>
      </c>
      <c r="D635" s="140">
        <f t="shared" si="1"/>
        <v>80</v>
      </c>
      <c r="E635" s="141" t="s">
        <v>1037</v>
      </c>
      <c r="F635" s="111"/>
    </row>
    <row r="636" spans="1:12" x14ac:dyDescent="0.2">
      <c r="A636" s="13">
        <v>44495</v>
      </c>
      <c r="B636" s="4">
        <v>63078</v>
      </c>
      <c r="C636" s="128">
        <v>48</v>
      </c>
      <c r="D636" s="140">
        <f t="shared" si="1"/>
        <v>35</v>
      </c>
      <c r="E636" s="141"/>
      <c r="F636" s="111"/>
    </row>
    <row r="637" spans="1:12" x14ac:dyDescent="0.2">
      <c r="A637" s="13">
        <v>44502</v>
      </c>
      <c r="B637" s="4">
        <v>63109</v>
      </c>
      <c r="C637" s="128">
        <v>49</v>
      </c>
      <c r="D637" s="140">
        <f t="shared" si="1"/>
        <v>31</v>
      </c>
      <c r="E637" s="141"/>
      <c r="F637" s="111"/>
    </row>
    <row r="638" spans="1:12" x14ac:dyDescent="0.2">
      <c r="A638" s="13">
        <v>44509</v>
      </c>
      <c r="B638" s="4">
        <v>63133</v>
      </c>
      <c r="C638" s="128">
        <v>50</v>
      </c>
      <c r="D638" s="140">
        <f t="shared" si="1"/>
        <v>24</v>
      </c>
      <c r="E638" s="141"/>
      <c r="F638" s="111"/>
    </row>
    <row r="639" spans="1:12" x14ac:dyDescent="0.2">
      <c r="A639" s="13">
        <v>44516</v>
      </c>
      <c r="B639" s="4">
        <v>63163</v>
      </c>
      <c r="C639" s="128">
        <v>50</v>
      </c>
      <c r="D639" s="140">
        <f t="shared" ref="D639:D702" si="2">IF(B639=0,0,B639-B638)</f>
        <v>30</v>
      </c>
      <c r="E639" s="141"/>
      <c r="F639" s="111"/>
    </row>
    <row r="640" spans="1:12" x14ac:dyDescent="0.2">
      <c r="A640" s="13">
        <v>44523</v>
      </c>
      <c r="B640" s="4">
        <v>63191</v>
      </c>
      <c r="C640" s="128">
        <v>50</v>
      </c>
      <c r="D640" s="140">
        <f t="shared" si="2"/>
        <v>28</v>
      </c>
      <c r="E640" s="141"/>
      <c r="F640" s="111"/>
    </row>
    <row r="641" spans="1:6" x14ac:dyDescent="0.2">
      <c r="A641" s="13">
        <v>44530</v>
      </c>
      <c r="B641" s="4">
        <v>63213</v>
      </c>
      <c r="C641" s="128">
        <v>50</v>
      </c>
      <c r="D641" s="140">
        <f t="shared" si="2"/>
        <v>22</v>
      </c>
      <c r="E641" s="141"/>
      <c r="F641" s="111"/>
    </row>
    <row r="642" spans="1:6" x14ac:dyDescent="0.2">
      <c r="A642" s="13">
        <v>44537</v>
      </c>
      <c r="B642" s="4">
        <v>63250</v>
      </c>
      <c r="C642" s="128">
        <v>50</v>
      </c>
      <c r="D642" s="140">
        <f t="shared" si="2"/>
        <v>37</v>
      </c>
      <c r="E642" s="141"/>
      <c r="F642" s="111"/>
    </row>
    <row r="643" spans="1:6" x14ac:dyDescent="0.2">
      <c r="A643" s="13">
        <v>44544</v>
      </c>
      <c r="B643" s="4">
        <v>63273</v>
      </c>
      <c r="C643" s="128">
        <v>50</v>
      </c>
      <c r="D643" s="140">
        <f t="shared" si="2"/>
        <v>23</v>
      </c>
      <c r="E643" s="141"/>
      <c r="F643" s="111"/>
    </row>
    <row r="644" spans="1:6" x14ac:dyDescent="0.2">
      <c r="A644" s="13">
        <v>44551</v>
      </c>
      <c r="B644" s="4">
        <v>63510</v>
      </c>
      <c r="C644" s="128">
        <v>50</v>
      </c>
      <c r="D644" s="140">
        <f t="shared" si="2"/>
        <v>237</v>
      </c>
      <c r="E644" s="141" t="s">
        <v>973</v>
      </c>
      <c r="F644" s="111"/>
    </row>
    <row r="645" spans="1:6" x14ac:dyDescent="0.2">
      <c r="A645" s="13">
        <v>44558</v>
      </c>
      <c r="B645" s="4">
        <v>63525</v>
      </c>
      <c r="C645" s="128">
        <v>50</v>
      </c>
      <c r="D645" s="140">
        <f t="shared" si="2"/>
        <v>15</v>
      </c>
      <c r="E645" s="141"/>
      <c r="F645" s="111"/>
    </row>
    <row r="646" spans="1:6" x14ac:dyDescent="0.2">
      <c r="A646" s="13">
        <v>44565</v>
      </c>
      <c r="B646" s="4">
        <v>63548</v>
      </c>
      <c r="C646" s="128">
        <v>50</v>
      </c>
      <c r="D646" s="140">
        <f t="shared" si="2"/>
        <v>23</v>
      </c>
      <c r="E646" s="141"/>
      <c r="F646" s="111"/>
    </row>
    <row r="647" spans="1:6" x14ac:dyDescent="0.2">
      <c r="A647" s="13">
        <v>44572</v>
      </c>
      <c r="B647" s="4">
        <v>63565</v>
      </c>
      <c r="C647" s="128">
        <v>50</v>
      </c>
      <c r="D647" s="140">
        <f t="shared" si="2"/>
        <v>17</v>
      </c>
      <c r="E647" s="141"/>
      <c r="F647" s="111"/>
    </row>
    <row r="648" spans="1:6" x14ac:dyDescent="0.2">
      <c r="A648" s="13">
        <v>44579</v>
      </c>
      <c r="B648" s="4">
        <v>63596</v>
      </c>
      <c r="C648" s="128">
        <v>50</v>
      </c>
      <c r="D648" s="140">
        <f t="shared" si="2"/>
        <v>31</v>
      </c>
      <c r="E648" s="141"/>
      <c r="F648" s="111"/>
    </row>
    <row r="649" spans="1:6" x14ac:dyDescent="0.2">
      <c r="A649" s="13">
        <v>44586</v>
      </c>
      <c r="B649" s="4">
        <v>63612</v>
      </c>
      <c r="C649" s="128">
        <v>50</v>
      </c>
      <c r="D649" s="140">
        <f t="shared" si="2"/>
        <v>16</v>
      </c>
      <c r="E649" s="141"/>
      <c r="F649" s="111"/>
    </row>
    <row r="650" spans="1:6" x14ac:dyDescent="0.2">
      <c r="A650" s="13">
        <v>44593</v>
      </c>
      <c r="B650" s="4">
        <v>63618</v>
      </c>
      <c r="C650" s="128">
        <v>50</v>
      </c>
      <c r="D650" s="140">
        <f t="shared" si="2"/>
        <v>6</v>
      </c>
      <c r="E650" s="141"/>
      <c r="F650" s="111"/>
    </row>
    <row r="651" spans="1:6" x14ac:dyDescent="0.2">
      <c r="A651" s="13">
        <v>44600</v>
      </c>
      <c r="B651" s="4">
        <v>63669</v>
      </c>
      <c r="C651" s="128">
        <v>50</v>
      </c>
      <c r="D651" s="140">
        <f t="shared" si="2"/>
        <v>51</v>
      </c>
      <c r="E651" s="141"/>
      <c r="F651" s="111"/>
    </row>
    <row r="652" spans="1:6" x14ac:dyDescent="0.2">
      <c r="A652" s="13">
        <v>44607</v>
      </c>
      <c r="B652" s="4">
        <v>63691</v>
      </c>
      <c r="C652" s="128">
        <v>50</v>
      </c>
      <c r="D652" s="140">
        <f t="shared" si="2"/>
        <v>22</v>
      </c>
      <c r="E652" s="141"/>
      <c r="F652" s="111"/>
    </row>
    <row r="653" spans="1:6" x14ac:dyDescent="0.2">
      <c r="A653" s="13">
        <v>44614</v>
      </c>
      <c r="B653" s="4">
        <v>63719</v>
      </c>
      <c r="C653" s="128">
        <v>50</v>
      </c>
      <c r="D653" s="140">
        <f t="shared" si="2"/>
        <v>28</v>
      </c>
      <c r="E653" s="141"/>
      <c r="F653" s="111"/>
    </row>
    <row r="654" spans="1:6" x14ac:dyDescent="0.2">
      <c r="A654" s="13">
        <v>44621</v>
      </c>
      <c r="B654" s="4">
        <v>63733</v>
      </c>
      <c r="C654" s="128">
        <v>50</v>
      </c>
      <c r="D654" s="140">
        <f t="shared" si="2"/>
        <v>14</v>
      </c>
      <c r="E654" s="141"/>
      <c r="F654" s="111"/>
    </row>
    <row r="655" spans="1:6" x14ac:dyDescent="0.2">
      <c r="A655" s="13">
        <v>44628</v>
      </c>
      <c r="B655" s="4">
        <v>63748</v>
      </c>
      <c r="C655" s="128">
        <v>50</v>
      </c>
      <c r="D655" s="140">
        <f t="shared" si="2"/>
        <v>15</v>
      </c>
      <c r="E655" s="141"/>
      <c r="F655" s="111"/>
    </row>
    <row r="656" spans="1:6" x14ac:dyDescent="0.2">
      <c r="A656" s="13">
        <v>44635</v>
      </c>
      <c r="B656" s="4">
        <v>63776</v>
      </c>
      <c r="C656" s="128">
        <v>51</v>
      </c>
      <c r="D656" s="140">
        <f t="shared" si="2"/>
        <v>28</v>
      </c>
      <c r="E656" s="141"/>
      <c r="F656" s="111"/>
    </row>
    <row r="657" spans="1:6" x14ac:dyDescent="0.2">
      <c r="A657" s="13">
        <v>44638</v>
      </c>
      <c r="B657" s="4">
        <v>63975</v>
      </c>
      <c r="C657" s="128">
        <v>51</v>
      </c>
      <c r="D657" s="140">
        <f t="shared" si="2"/>
        <v>199</v>
      </c>
      <c r="E657" s="141" t="s">
        <v>973</v>
      </c>
      <c r="F657" s="111"/>
    </row>
    <row r="658" spans="1:6" x14ac:dyDescent="0.2">
      <c r="A658" s="13">
        <v>44642</v>
      </c>
      <c r="B658" s="4">
        <v>63975</v>
      </c>
      <c r="C658" s="128">
        <v>51</v>
      </c>
      <c r="D658" s="140">
        <f t="shared" si="2"/>
        <v>0</v>
      </c>
      <c r="E658" s="141"/>
      <c r="F658" s="111"/>
    </row>
    <row r="659" spans="1:6" x14ac:dyDescent="0.2">
      <c r="A659" s="13">
        <v>44649</v>
      </c>
      <c r="B659" s="4">
        <v>63991</v>
      </c>
      <c r="C659" s="128">
        <v>52</v>
      </c>
      <c r="D659" s="140">
        <f t="shared" si="2"/>
        <v>16</v>
      </c>
      <c r="E659" s="141"/>
      <c r="F659" s="111"/>
    </row>
    <row r="660" spans="1:6" x14ac:dyDescent="0.2">
      <c r="A660" s="13">
        <v>44656</v>
      </c>
      <c r="B660" s="4">
        <v>64005</v>
      </c>
      <c r="C660" s="128">
        <v>53</v>
      </c>
      <c r="D660" s="140">
        <f t="shared" si="2"/>
        <v>14</v>
      </c>
      <c r="E660" s="141"/>
      <c r="F660" s="111"/>
    </row>
    <row r="661" spans="1:6" x14ac:dyDescent="0.2">
      <c r="A661" s="13">
        <v>44663</v>
      </c>
      <c r="B661" s="4">
        <v>64104</v>
      </c>
      <c r="C661" s="128">
        <v>54</v>
      </c>
      <c r="D661" s="140">
        <f t="shared" si="2"/>
        <v>99</v>
      </c>
      <c r="E661" s="141" t="s">
        <v>1068</v>
      </c>
      <c r="F661" s="111"/>
    </row>
    <row r="662" spans="1:6" x14ac:dyDescent="0.2">
      <c r="A662" s="13">
        <v>44670</v>
      </c>
      <c r="B662" s="4">
        <v>64145</v>
      </c>
      <c r="C662" s="128">
        <v>55</v>
      </c>
      <c r="D662" s="140">
        <f t="shared" si="2"/>
        <v>41</v>
      </c>
      <c r="E662" s="141"/>
      <c r="F662" s="111"/>
    </row>
    <row r="663" spans="1:6" x14ac:dyDescent="0.2">
      <c r="A663" s="13">
        <v>44677</v>
      </c>
      <c r="B663" s="4">
        <v>64172</v>
      </c>
      <c r="C663" s="128">
        <v>56</v>
      </c>
      <c r="D663" s="140">
        <f t="shared" si="2"/>
        <v>27</v>
      </c>
      <c r="E663" s="141"/>
      <c r="F663" s="111"/>
    </row>
    <row r="664" spans="1:6" x14ac:dyDescent="0.2">
      <c r="A664" s="13">
        <v>44684</v>
      </c>
      <c r="B664" s="4">
        <v>64194</v>
      </c>
      <c r="C664" s="128">
        <v>57</v>
      </c>
      <c r="D664" s="140">
        <f t="shared" si="2"/>
        <v>22</v>
      </c>
      <c r="E664" s="141"/>
      <c r="F664" s="111"/>
    </row>
    <row r="665" spans="1:6" x14ac:dyDescent="0.2">
      <c r="A665" s="13">
        <v>44691</v>
      </c>
      <c r="B665" s="4">
        <v>64217</v>
      </c>
      <c r="C665" s="128">
        <v>58</v>
      </c>
      <c r="D665" s="140">
        <f t="shared" si="2"/>
        <v>23</v>
      </c>
      <c r="E665" s="141"/>
      <c r="F665" s="111"/>
    </row>
    <row r="666" spans="1:6" x14ac:dyDescent="0.2">
      <c r="A666" s="13">
        <v>44698</v>
      </c>
      <c r="B666" s="4">
        <v>64239</v>
      </c>
      <c r="C666" s="128">
        <v>59</v>
      </c>
      <c r="D666" s="140">
        <f t="shared" si="2"/>
        <v>22</v>
      </c>
      <c r="E666" s="141"/>
      <c r="F666" s="111"/>
    </row>
    <row r="667" spans="1:6" x14ac:dyDescent="0.2">
      <c r="A667" s="13">
        <v>44705</v>
      </c>
      <c r="B667" s="4">
        <v>64265</v>
      </c>
      <c r="C667" s="128">
        <v>60</v>
      </c>
      <c r="D667" s="140">
        <f t="shared" si="2"/>
        <v>26</v>
      </c>
      <c r="E667" s="141"/>
      <c r="F667" s="111"/>
    </row>
    <row r="668" spans="1:6" x14ac:dyDescent="0.2">
      <c r="A668" s="13">
        <v>44712</v>
      </c>
      <c r="B668" s="4">
        <v>64280</v>
      </c>
      <c r="C668" s="128">
        <v>61</v>
      </c>
      <c r="D668" s="140">
        <f t="shared" si="2"/>
        <v>15</v>
      </c>
      <c r="E668" s="141"/>
      <c r="F668" s="111"/>
    </row>
    <row r="669" spans="1:6" x14ac:dyDescent="0.2">
      <c r="A669" s="13">
        <v>44719</v>
      </c>
      <c r="B669" s="4">
        <v>64479</v>
      </c>
      <c r="C669" s="128">
        <v>62</v>
      </c>
      <c r="D669" s="140">
        <f t="shared" si="2"/>
        <v>199</v>
      </c>
      <c r="E669" s="141"/>
      <c r="F669" s="111"/>
    </row>
    <row r="670" spans="1:6" x14ac:dyDescent="0.2">
      <c r="A670" s="13">
        <v>44726</v>
      </c>
      <c r="B670" s="4">
        <v>64507</v>
      </c>
      <c r="C670" s="128">
        <v>63</v>
      </c>
      <c r="D670" s="140">
        <f t="shared" si="2"/>
        <v>28</v>
      </c>
      <c r="E670" s="141"/>
      <c r="F670" s="111"/>
    </row>
    <row r="671" spans="1:6" x14ac:dyDescent="0.2">
      <c r="A671" s="13">
        <v>44733</v>
      </c>
      <c r="B671" s="4">
        <v>64597</v>
      </c>
      <c r="C671" s="128">
        <v>64</v>
      </c>
      <c r="D671" s="140">
        <f t="shared" si="2"/>
        <v>90</v>
      </c>
      <c r="E671" s="141"/>
      <c r="F671" s="111"/>
    </row>
    <row r="672" spans="1:6" x14ac:dyDescent="0.2">
      <c r="A672" s="13">
        <v>44740</v>
      </c>
      <c r="B672" s="4">
        <v>64615</v>
      </c>
      <c r="C672" s="128">
        <v>64</v>
      </c>
      <c r="D672" s="140">
        <f t="shared" si="2"/>
        <v>18</v>
      </c>
      <c r="E672" s="141"/>
      <c r="F672" s="111"/>
    </row>
    <row r="673" spans="1:6" x14ac:dyDescent="0.2">
      <c r="A673" s="13">
        <v>44747</v>
      </c>
      <c r="B673" s="4">
        <v>64636</v>
      </c>
      <c r="C673" s="128">
        <v>64</v>
      </c>
      <c r="D673" s="140">
        <f t="shared" si="2"/>
        <v>21</v>
      </c>
      <c r="E673" s="141"/>
      <c r="F673" s="111"/>
    </row>
    <row r="674" spans="1:6" x14ac:dyDescent="0.2">
      <c r="A674" s="13">
        <v>44753</v>
      </c>
      <c r="B674" s="4">
        <v>64733</v>
      </c>
      <c r="C674" s="128">
        <v>64</v>
      </c>
      <c r="D674" s="140">
        <f t="shared" si="2"/>
        <v>97</v>
      </c>
      <c r="E674" s="141" t="s">
        <v>1073</v>
      </c>
      <c r="F674" s="111"/>
    </row>
    <row r="675" spans="1:6" x14ac:dyDescent="0.2">
      <c r="A675" s="13">
        <v>44760</v>
      </c>
      <c r="B675" s="4">
        <v>64848</v>
      </c>
      <c r="C675" s="128">
        <v>65</v>
      </c>
      <c r="D675" s="140">
        <f t="shared" si="2"/>
        <v>115</v>
      </c>
      <c r="E675" s="141" t="s">
        <v>1073</v>
      </c>
      <c r="F675" s="111"/>
    </row>
    <row r="676" spans="1:6" x14ac:dyDescent="0.2">
      <c r="A676" s="13">
        <v>44767</v>
      </c>
      <c r="B676" s="4">
        <v>64874</v>
      </c>
      <c r="C676" s="128">
        <v>66</v>
      </c>
      <c r="D676" s="140">
        <f t="shared" si="2"/>
        <v>26</v>
      </c>
      <c r="E676" s="141"/>
      <c r="F676" s="111"/>
    </row>
    <row r="677" spans="1:6" x14ac:dyDescent="0.2">
      <c r="A677" s="13">
        <v>44774</v>
      </c>
      <c r="B677" s="4">
        <v>64984</v>
      </c>
      <c r="C677" s="128">
        <v>67</v>
      </c>
      <c r="D677" s="140">
        <f t="shared" si="2"/>
        <v>110</v>
      </c>
      <c r="E677" s="141" t="s">
        <v>1073</v>
      </c>
      <c r="F677" s="111"/>
    </row>
    <row r="678" spans="1:6" x14ac:dyDescent="0.2">
      <c r="A678" s="13">
        <v>44781</v>
      </c>
      <c r="B678" s="4">
        <v>65012</v>
      </c>
      <c r="C678" s="128">
        <v>68</v>
      </c>
      <c r="D678" s="140">
        <f t="shared" si="2"/>
        <v>28</v>
      </c>
      <c r="E678" s="141"/>
      <c r="F678" s="111"/>
    </row>
    <row r="679" spans="1:6" x14ac:dyDescent="0.2">
      <c r="A679" s="13">
        <v>44788</v>
      </c>
      <c r="B679" s="4">
        <v>65208</v>
      </c>
      <c r="C679" s="128">
        <v>69</v>
      </c>
      <c r="D679" s="140">
        <f t="shared" si="2"/>
        <v>196</v>
      </c>
      <c r="E679" s="141" t="s">
        <v>1076</v>
      </c>
      <c r="F679" s="111"/>
    </row>
    <row r="680" spans="1:6" x14ac:dyDescent="0.2">
      <c r="A680" s="13">
        <v>44795</v>
      </c>
      <c r="B680" s="4">
        <v>65229</v>
      </c>
      <c r="C680" s="128">
        <v>70</v>
      </c>
      <c r="D680" s="140">
        <f t="shared" si="2"/>
        <v>21</v>
      </c>
      <c r="E680" s="141"/>
      <c r="F680" s="111"/>
    </row>
    <row r="681" spans="1:6" x14ac:dyDescent="0.2">
      <c r="A681" s="13">
        <v>44802</v>
      </c>
      <c r="B681" s="4">
        <v>65255</v>
      </c>
      <c r="C681" s="128">
        <v>71</v>
      </c>
      <c r="D681" s="140">
        <f t="shared" si="2"/>
        <v>26</v>
      </c>
      <c r="E681" s="141"/>
      <c r="F681" s="111"/>
    </row>
    <row r="682" spans="1:6" x14ac:dyDescent="0.2">
      <c r="A682" s="13">
        <v>44809</v>
      </c>
      <c r="B682" s="4">
        <v>65289</v>
      </c>
      <c r="C682" s="128">
        <v>72</v>
      </c>
      <c r="D682" s="140">
        <f t="shared" si="2"/>
        <v>34</v>
      </c>
      <c r="E682" s="141"/>
      <c r="F682" s="111"/>
    </row>
    <row r="683" spans="1:6" x14ac:dyDescent="0.2">
      <c r="A683" s="13">
        <v>44816</v>
      </c>
      <c r="B683" s="4">
        <v>65832</v>
      </c>
      <c r="C683" s="128">
        <v>73</v>
      </c>
      <c r="D683" s="140">
        <f t="shared" si="2"/>
        <v>543</v>
      </c>
      <c r="E683" s="141" t="s">
        <v>1094</v>
      </c>
      <c r="F683" s="111"/>
    </row>
    <row r="684" spans="1:6" x14ac:dyDescent="0.2">
      <c r="A684" s="13">
        <v>44823</v>
      </c>
      <c r="B684" s="4">
        <v>65877</v>
      </c>
      <c r="C684" s="128">
        <v>74</v>
      </c>
      <c r="D684" s="140">
        <f t="shared" si="2"/>
        <v>45</v>
      </c>
      <c r="E684" s="141"/>
      <c r="F684" s="111"/>
    </row>
    <row r="685" spans="1:6" x14ac:dyDescent="0.2">
      <c r="A685" s="13">
        <v>44830</v>
      </c>
      <c r="B685" s="4">
        <v>65901</v>
      </c>
      <c r="C685" s="128">
        <v>75</v>
      </c>
      <c r="D685" s="140">
        <f t="shared" si="2"/>
        <v>24</v>
      </c>
      <c r="E685" s="141"/>
      <c r="F685" s="111"/>
    </row>
    <row r="686" spans="1:6" x14ac:dyDescent="0.2">
      <c r="A686" s="13">
        <v>44837</v>
      </c>
      <c r="B686" s="4">
        <v>65950</v>
      </c>
      <c r="C686" s="128">
        <v>75</v>
      </c>
      <c r="D686" s="140">
        <f t="shared" si="2"/>
        <v>49</v>
      </c>
      <c r="E686" s="141"/>
      <c r="F686" s="111"/>
    </row>
    <row r="687" spans="1:6" x14ac:dyDescent="0.2">
      <c r="A687" s="13">
        <v>44844</v>
      </c>
      <c r="B687" s="4">
        <v>65984</v>
      </c>
      <c r="C687" s="128">
        <v>76</v>
      </c>
      <c r="D687" s="140">
        <f t="shared" si="2"/>
        <v>34</v>
      </c>
      <c r="E687" s="141"/>
      <c r="F687" s="111"/>
    </row>
    <row r="688" spans="1:6" x14ac:dyDescent="0.2">
      <c r="A688" s="13">
        <v>44851</v>
      </c>
      <c r="B688" s="4">
        <v>66165</v>
      </c>
      <c r="C688" s="128">
        <v>76</v>
      </c>
      <c r="D688" s="140">
        <f t="shared" si="2"/>
        <v>181</v>
      </c>
      <c r="E688" s="141" t="s">
        <v>1095</v>
      </c>
      <c r="F688" s="111"/>
    </row>
    <row r="689" spans="1:6" x14ac:dyDescent="0.2">
      <c r="A689" s="13">
        <v>44857</v>
      </c>
      <c r="B689" s="4">
        <v>66178</v>
      </c>
      <c r="C689" s="128">
        <v>76</v>
      </c>
      <c r="D689" s="140">
        <f t="shared" si="2"/>
        <v>13</v>
      </c>
      <c r="E689" s="141"/>
      <c r="F689" s="111"/>
    </row>
    <row r="690" spans="1:6" x14ac:dyDescent="0.2">
      <c r="A690" s="13">
        <v>44864</v>
      </c>
      <c r="B690" s="4">
        <v>66252</v>
      </c>
      <c r="C690" s="128">
        <v>77</v>
      </c>
      <c r="D690" s="140">
        <f t="shared" si="2"/>
        <v>74</v>
      </c>
      <c r="E690" s="141"/>
      <c r="F690" s="111"/>
    </row>
    <row r="691" spans="1:6" x14ac:dyDescent="0.2">
      <c r="A691" s="13">
        <v>44871</v>
      </c>
      <c r="B691" s="4">
        <v>66271</v>
      </c>
      <c r="C691" s="128">
        <v>77</v>
      </c>
      <c r="D691" s="140">
        <f t="shared" si="2"/>
        <v>19</v>
      </c>
      <c r="E691" s="141"/>
      <c r="F691" s="111"/>
    </row>
    <row r="692" spans="1:6" x14ac:dyDescent="0.2">
      <c r="A692" s="13">
        <v>44878</v>
      </c>
      <c r="B692" s="4">
        <v>66277</v>
      </c>
      <c r="C692" s="128">
        <v>78</v>
      </c>
      <c r="D692" s="140">
        <f t="shared" si="2"/>
        <v>6</v>
      </c>
      <c r="E692" s="141"/>
      <c r="F692" s="111"/>
    </row>
    <row r="693" spans="1:6" x14ac:dyDescent="0.2">
      <c r="A693" s="13">
        <v>44885</v>
      </c>
      <c r="B693" s="4">
        <v>66301</v>
      </c>
      <c r="C693" s="128">
        <v>78</v>
      </c>
      <c r="D693" s="140">
        <f t="shared" si="2"/>
        <v>24</v>
      </c>
      <c r="E693" s="141"/>
      <c r="F693" s="111"/>
    </row>
    <row r="694" spans="1:6" x14ac:dyDescent="0.2">
      <c r="A694" s="13">
        <v>44892</v>
      </c>
      <c r="B694" s="4">
        <v>66322</v>
      </c>
      <c r="C694" s="128">
        <v>78</v>
      </c>
      <c r="D694" s="140">
        <f t="shared" si="2"/>
        <v>21</v>
      </c>
      <c r="E694" s="141"/>
      <c r="F694" s="111"/>
    </row>
    <row r="695" spans="1:6" x14ac:dyDescent="0.2">
      <c r="A695" s="13">
        <v>44899</v>
      </c>
      <c r="B695" s="4">
        <v>66527</v>
      </c>
      <c r="C695" s="128">
        <v>78</v>
      </c>
      <c r="D695" s="140">
        <f t="shared" si="2"/>
        <v>205</v>
      </c>
      <c r="E695" s="141" t="s">
        <v>973</v>
      </c>
      <c r="F695" s="111"/>
    </row>
    <row r="696" spans="1:6" x14ac:dyDescent="0.2">
      <c r="A696" s="13">
        <v>44906</v>
      </c>
      <c r="B696" s="4">
        <v>66547</v>
      </c>
      <c r="C696" s="128">
        <v>78</v>
      </c>
      <c r="D696" s="140">
        <f t="shared" si="2"/>
        <v>20</v>
      </c>
      <c r="E696" s="141"/>
      <c r="F696" s="111"/>
    </row>
    <row r="697" spans="1:6" x14ac:dyDescent="0.2">
      <c r="A697" s="13">
        <v>44913</v>
      </c>
      <c r="B697" s="4">
        <v>66564</v>
      </c>
      <c r="C697" s="128">
        <v>78</v>
      </c>
      <c r="D697" s="140">
        <f t="shared" si="2"/>
        <v>17</v>
      </c>
      <c r="E697" s="141"/>
      <c r="F697" s="111"/>
    </row>
    <row r="698" spans="1:6" x14ac:dyDescent="0.2">
      <c r="A698" s="13">
        <v>44920</v>
      </c>
      <c r="B698" s="4">
        <v>66589</v>
      </c>
      <c r="C698" s="128">
        <v>78</v>
      </c>
      <c r="D698" s="140">
        <f t="shared" si="2"/>
        <v>25</v>
      </c>
      <c r="E698" s="141"/>
      <c r="F698" s="111"/>
    </row>
    <row r="699" spans="1:6" x14ac:dyDescent="0.2">
      <c r="A699" s="13">
        <v>44927</v>
      </c>
      <c r="B699" s="4">
        <v>66616</v>
      </c>
      <c r="C699" s="128">
        <v>78</v>
      </c>
      <c r="D699" s="140">
        <f t="shared" si="2"/>
        <v>27</v>
      </c>
      <c r="E699" s="141"/>
      <c r="F699" s="111"/>
    </row>
    <row r="700" spans="1:6" x14ac:dyDescent="0.2">
      <c r="A700" s="13">
        <v>44934</v>
      </c>
      <c r="B700" s="4">
        <v>66632</v>
      </c>
      <c r="C700" s="128">
        <v>78</v>
      </c>
      <c r="D700" s="140">
        <f t="shared" si="2"/>
        <v>16</v>
      </c>
      <c r="E700" s="141"/>
      <c r="F700" s="111"/>
    </row>
    <row r="701" spans="1:6" x14ac:dyDescent="0.2">
      <c r="A701" s="13">
        <v>44941</v>
      </c>
      <c r="B701" s="4">
        <v>66647</v>
      </c>
      <c r="C701" s="128">
        <v>78</v>
      </c>
      <c r="D701" s="140">
        <f t="shared" si="2"/>
        <v>15</v>
      </c>
      <c r="E701" s="141"/>
      <c r="F701" s="111"/>
    </row>
    <row r="702" spans="1:6" x14ac:dyDescent="0.2">
      <c r="A702" s="13">
        <v>44948</v>
      </c>
      <c r="B702" s="4">
        <v>66654</v>
      </c>
      <c r="C702" s="128">
        <v>78</v>
      </c>
      <c r="D702" s="140">
        <f t="shared" si="2"/>
        <v>7</v>
      </c>
      <c r="E702" s="141"/>
      <c r="F702" s="111"/>
    </row>
    <row r="703" spans="1:6" x14ac:dyDescent="0.2">
      <c r="A703" s="13">
        <v>44955</v>
      </c>
      <c r="B703" s="4">
        <v>66665</v>
      </c>
      <c r="C703" s="128">
        <v>78</v>
      </c>
      <c r="D703" s="140">
        <f t="shared" ref="D703:D766" si="3">IF(B703=0,0,B703-B702)</f>
        <v>11</v>
      </c>
      <c r="E703" s="141"/>
      <c r="F703" s="111"/>
    </row>
    <row r="704" spans="1:6" x14ac:dyDescent="0.2">
      <c r="A704" s="13">
        <v>44962</v>
      </c>
      <c r="B704" s="4">
        <v>66684</v>
      </c>
      <c r="C704" s="128">
        <v>78</v>
      </c>
      <c r="D704" s="140">
        <f t="shared" si="3"/>
        <v>19</v>
      </c>
      <c r="E704" s="141"/>
      <c r="F704" s="111"/>
    </row>
    <row r="705" spans="1:6" x14ac:dyDescent="0.2">
      <c r="A705" s="13">
        <v>44969</v>
      </c>
      <c r="B705" s="4">
        <v>66694</v>
      </c>
      <c r="C705" s="128">
        <v>78</v>
      </c>
      <c r="D705" s="140">
        <f t="shared" si="3"/>
        <v>10</v>
      </c>
      <c r="E705" s="141"/>
      <c r="F705" s="111"/>
    </row>
    <row r="706" spans="1:6" x14ac:dyDescent="0.2">
      <c r="A706" s="13">
        <v>44976</v>
      </c>
      <c r="B706" s="4">
        <v>66783</v>
      </c>
      <c r="C706" s="128">
        <v>78</v>
      </c>
      <c r="D706" s="140">
        <f t="shared" si="3"/>
        <v>89</v>
      </c>
      <c r="E706" s="141" t="s">
        <v>1120</v>
      </c>
      <c r="F706" s="111"/>
    </row>
    <row r="707" spans="1:6" x14ac:dyDescent="0.2">
      <c r="A707" s="13">
        <v>44983</v>
      </c>
      <c r="B707" s="4">
        <v>66809</v>
      </c>
      <c r="C707" s="128">
        <v>78</v>
      </c>
      <c r="D707" s="140">
        <f t="shared" si="3"/>
        <v>26</v>
      </c>
      <c r="E707" s="141"/>
      <c r="F707" s="111"/>
    </row>
    <row r="708" spans="1:6" x14ac:dyDescent="0.2">
      <c r="A708" s="13">
        <v>44990</v>
      </c>
      <c r="B708" s="4">
        <v>66889</v>
      </c>
      <c r="C708" s="128">
        <v>79</v>
      </c>
      <c r="D708" s="140">
        <f t="shared" si="3"/>
        <v>80</v>
      </c>
      <c r="E708" s="141" t="s">
        <v>1124</v>
      </c>
      <c r="F708" s="111"/>
    </row>
    <row r="709" spans="1:6" x14ac:dyDescent="0.2">
      <c r="A709" s="13">
        <v>44997</v>
      </c>
      <c r="B709" s="4">
        <v>67078</v>
      </c>
      <c r="C709" s="128">
        <v>79</v>
      </c>
      <c r="D709" s="140">
        <f t="shared" si="3"/>
        <v>189</v>
      </c>
      <c r="E709" s="141" t="s">
        <v>1126</v>
      </c>
      <c r="F709" s="111"/>
    </row>
    <row r="710" spans="1:6" x14ac:dyDescent="0.2">
      <c r="A710" s="13">
        <v>45004</v>
      </c>
      <c r="B710" s="4">
        <v>67085</v>
      </c>
      <c r="C710" s="128">
        <v>80</v>
      </c>
      <c r="D710" s="140">
        <f t="shared" si="3"/>
        <v>7</v>
      </c>
      <c r="E710" s="141"/>
      <c r="F710" s="111"/>
    </row>
    <row r="711" spans="1:6" x14ac:dyDescent="0.2">
      <c r="A711" s="13">
        <v>45010</v>
      </c>
      <c r="B711" s="4">
        <v>67091</v>
      </c>
      <c r="C711" s="128">
        <v>80</v>
      </c>
      <c r="D711" s="140">
        <f t="shared" si="3"/>
        <v>6</v>
      </c>
      <c r="E711" s="141"/>
      <c r="F711" s="111"/>
    </row>
    <row r="712" spans="1:6" x14ac:dyDescent="0.2">
      <c r="A712" s="13">
        <v>45017</v>
      </c>
      <c r="B712" s="4">
        <v>67105</v>
      </c>
      <c r="C712" s="128">
        <v>81</v>
      </c>
      <c r="D712" s="140">
        <f t="shared" si="3"/>
        <v>14</v>
      </c>
      <c r="E712" s="141"/>
      <c r="F712" s="111"/>
    </row>
    <row r="713" spans="1:6" x14ac:dyDescent="0.2">
      <c r="A713" s="13">
        <v>45024</v>
      </c>
      <c r="B713" s="4">
        <v>67112</v>
      </c>
      <c r="C713" s="128">
        <v>81</v>
      </c>
      <c r="D713" s="140">
        <f t="shared" si="3"/>
        <v>7</v>
      </c>
      <c r="E713" s="141"/>
      <c r="F713" s="111"/>
    </row>
    <row r="714" spans="1:6" x14ac:dyDescent="0.2">
      <c r="A714" s="13">
        <v>45031</v>
      </c>
      <c r="B714" s="4">
        <v>67417</v>
      </c>
      <c r="C714" s="128">
        <v>82</v>
      </c>
      <c r="D714" s="140">
        <f t="shared" si="3"/>
        <v>305</v>
      </c>
      <c r="E714" s="141" t="s">
        <v>1270</v>
      </c>
      <c r="F714" s="111"/>
    </row>
    <row r="715" spans="1:6" x14ac:dyDescent="0.2">
      <c r="A715" s="13">
        <v>45038</v>
      </c>
      <c r="B715" s="4">
        <v>67451</v>
      </c>
      <c r="C715" s="128">
        <v>83</v>
      </c>
      <c r="D715" s="140">
        <f t="shared" si="3"/>
        <v>34</v>
      </c>
      <c r="E715" s="141"/>
      <c r="F715" s="111"/>
    </row>
    <row r="716" spans="1:6" x14ac:dyDescent="0.2">
      <c r="A716" s="13">
        <v>45045</v>
      </c>
      <c r="B716" s="4">
        <v>67461</v>
      </c>
      <c r="C716" s="128">
        <v>84</v>
      </c>
      <c r="D716" s="140">
        <f t="shared" si="3"/>
        <v>10</v>
      </c>
      <c r="E716" s="141"/>
      <c r="F716" s="111"/>
    </row>
    <row r="717" spans="1:6" x14ac:dyDescent="0.2">
      <c r="A717" s="13">
        <v>45052</v>
      </c>
      <c r="B717" s="4">
        <v>67474</v>
      </c>
      <c r="C717" s="128">
        <v>85</v>
      </c>
      <c r="D717" s="140">
        <f t="shared" si="3"/>
        <v>13</v>
      </c>
      <c r="E717" s="141"/>
      <c r="F717" s="111"/>
    </row>
    <row r="718" spans="1:6" x14ac:dyDescent="0.2">
      <c r="A718" s="13">
        <v>45059</v>
      </c>
      <c r="B718" s="4">
        <v>67494</v>
      </c>
      <c r="C718" s="128">
        <v>86</v>
      </c>
      <c r="D718" s="140">
        <f t="shared" si="3"/>
        <v>20</v>
      </c>
      <c r="E718" s="141"/>
      <c r="F718" s="111"/>
    </row>
    <row r="719" spans="1:6" x14ac:dyDescent="0.2">
      <c r="A719" s="13">
        <v>45066</v>
      </c>
      <c r="B719" s="4">
        <v>67501</v>
      </c>
      <c r="C719" s="128">
        <v>87</v>
      </c>
      <c r="D719" s="140">
        <f t="shared" si="3"/>
        <v>7</v>
      </c>
      <c r="E719" s="141"/>
      <c r="F719" s="111"/>
    </row>
    <row r="720" spans="1:6" x14ac:dyDescent="0.2">
      <c r="A720" s="13">
        <v>45073</v>
      </c>
      <c r="B720" s="4">
        <v>67515</v>
      </c>
      <c r="C720" s="128">
        <v>88</v>
      </c>
      <c r="D720" s="140">
        <f t="shared" si="3"/>
        <v>14</v>
      </c>
      <c r="E720" s="141"/>
      <c r="F720" s="111"/>
    </row>
    <row r="721" spans="1:6" x14ac:dyDescent="0.2">
      <c r="A721" s="13">
        <v>45080</v>
      </c>
      <c r="B721" s="4">
        <v>67521</v>
      </c>
      <c r="C721" s="128">
        <v>89</v>
      </c>
      <c r="D721" s="140">
        <f t="shared" si="3"/>
        <v>6</v>
      </c>
      <c r="E721" s="141"/>
      <c r="F721" s="111"/>
    </row>
    <row r="722" spans="1:6" x14ac:dyDescent="0.2">
      <c r="A722" s="13">
        <v>45087</v>
      </c>
      <c r="B722" s="4">
        <v>67535</v>
      </c>
      <c r="C722" s="128">
        <v>90</v>
      </c>
      <c r="D722" s="140">
        <f t="shared" si="3"/>
        <v>14</v>
      </c>
      <c r="E722" s="141"/>
      <c r="F722" s="111"/>
    </row>
    <row r="723" spans="1:6" x14ac:dyDescent="0.2">
      <c r="A723" s="13">
        <v>45094</v>
      </c>
      <c r="B723" s="4">
        <v>67888</v>
      </c>
      <c r="C723" s="128">
        <v>91</v>
      </c>
      <c r="D723" s="140">
        <f t="shared" si="3"/>
        <v>353</v>
      </c>
      <c r="E723" s="141" t="s">
        <v>1139</v>
      </c>
      <c r="F723" s="111"/>
    </row>
    <row r="724" spans="1:6" x14ac:dyDescent="0.2">
      <c r="A724" s="13">
        <v>45101</v>
      </c>
      <c r="B724" s="4">
        <v>67902</v>
      </c>
      <c r="C724" s="128">
        <v>92</v>
      </c>
      <c r="D724" s="140">
        <f t="shared" si="3"/>
        <v>14</v>
      </c>
      <c r="E724" s="141"/>
      <c r="F724" s="111"/>
    </row>
    <row r="725" spans="1:6" x14ac:dyDescent="0.2">
      <c r="A725" s="13">
        <v>45108</v>
      </c>
      <c r="B725" s="4">
        <v>67923</v>
      </c>
      <c r="C725" s="128">
        <v>93</v>
      </c>
      <c r="D725" s="140">
        <f t="shared" si="3"/>
        <v>21</v>
      </c>
      <c r="E725" s="141"/>
      <c r="F725" s="111"/>
    </row>
    <row r="726" spans="1:6" x14ac:dyDescent="0.2">
      <c r="A726" s="13">
        <v>45115</v>
      </c>
      <c r="B726" s="4">
        <v>67951</v>
      </c>
      <c r="C726" s="128">
        <v>94</v>
      </c>
      <c r="D726" s="140">
        <f t="shared" si="3"/>
        <v>28</v>
      </c>
      <c r="E726" s="141"/>
      <c r="F726" s="111"/>
    </row>
    <row r="727" spans="1:6" x14ac:dyDescent="0.2">
      <c r="A727" s="13">
        <v>45122</v>
      </c>
      <c r="B727" s="4">
        <v>67977</v>
      </c>
      <c r="C727" s="128">
        <v>95</v>
      </c>
      <c r="D727" s="140">
        <f t="shared" si="3"/>
        <v>26</v>
      </c>
      <c r="E727" s="141"/>
      <c r="F727" s="111"/>
    </row>
    <row r="728" spans="1:6" x14ac:dyDescent="0.2">
      <c r="A728" s="13">
        <v>45129</v>
      </c>
      <c r="B728" s="4">
        <v>67990</v>
      </c>
      <c r="C728" s="128">
        <v>96</v>
      </c>
      <c r="D728" s="140">
        <f t="shared" si="3"/>
        <v>13</v>
      </c>
      <c r="E728" s="141"/>
      <c r="F728" s="111"/>
    </row>
    <row r="729" spans="1:6" x14ac:dyDescent="0.2">
      <c r="A729" s="13">
        <v>45136</v>
      </c>
      <c r="B729" s="4">
        <v>68020</v>
      </c>
      <c r="C729" s="128">
        <v>97</v>
      </c>
      <c r="D729" s="140">
        <f t="shared" si="3"/>
        <v>30</v>
      </c>
      <c r="E729" s="141"/>
      <c r="F729" s="111"/>
    </row>
    <row r="730" spans="1:6" x14ac:dyDescent="0.2">
      <c r="A730" s="13">
        <v>45143</v>
      </c>
      <c r="B730" s="4">
        <v>68194</v>
      </c>
      <c r="C730" s="128">
        <v>98</v>
      </c>
      <c r="D730" s="140">
        <f t="shared" si="3"/>
        <v>174</v>
      </c>
      <c r="E730" s="141" t="s">
        <v>1147</v>
      </c>
      <c r="F730" s="111"/>
    </row>
    <row r="731" spans="1:6" x14ac:dyDescent="0.2">
      <c r="A731" s="13">
        <v>45150</v>
      </c>
      <c r="B731" s="4">
        <v>68332</v>
      </c>
      <c r="C731" s="128">
        <v>99</v>
      </c>
      <c r="D731" s="140">
        <f t="shared" si="3"/>
        <v>138</v>
      </c>
      <c r="E731" s="141" t="s">
        <v>1166</v>
      </c>
      <c r="F731" s="111"/>
    </row>
    <row r="732" spans="1:6" x14ac:dyDescent="0.2">
      <c r="A732" s="13">
        <v>45157</v>
      </c>
      <c r="B732" s="4">
        <v>68517</v>
      </c>
      <c r="C732" s="128">
        <v>100</v>
      </c>
      <c r="D732" s="140">
        <f t="shared" si="3"/>
        <v>185</v>
      </c>
      <c r="E732" s="141" t="s">
        <v>1167</v>
      </c>
      <c r="F732" s="111"/>
    </row>
    <row r="733" spans="1:6" x14ac:dyDescent="0.2">
      <c r="A733" s="13">
        <v>45164</v>
      </c>
      <c r="B733" s="4">
        <v>68533</v>
      </c>
      <c r="C733" s="128">
        <v>101</v>
      </c>
      <c r="D733" s="140">
        <f t="shared" si="3"/>
        <v>16</v>
      </c>
      <c r="E733" s="141"/>
      <c r="F733" s="111"/>
    </row>
    <row r="734" spans="1:6" x14ac:dyDescent="0.2">
      <c r="A734" s="13">
        <v>45171</v>
      </c>
      <c r="B734" s="4">
        <v>68559</v>
      </c>
      <c r="C734" s="128">
        <v>102</v>
      </c>
      <c r="D734" s="140">
        <f t="shared" si="3"/>
        <v>26</v>
      </c>
      <c r="E734" s="141"/>
      <c r="F734" s="111"/>
    </row>
    <row r="735" spans="1:6" x14ac:dyDescent="0.2">
      <c r="A735" s="13">
        <v>45176</v>
      </c>
      <c r="B735" s="4">
        <v>68579</v>
      </c>
      <c r="C735" s="128">
        <v>103</v>
      </c>
      <c r="D735" s="140">
        <f t="shared" si="3"/>
        <v>20</v>
      </c>
      <c r="E735" s="141"/>
      <c r="F735" s="111"/>
    </row>
    <row r="736" spans="1:6" x14ac:dyDescent="0.2">
      <c r="A736" s="13">
        <v>45185</v>
      </c>
      <c r="B736" s="4">
        <v>68597</v>
      </c>
      <c r="C736" s="128">
        <v>104</v>
      </c>
      <c r="D736" s="140">
        <f t="shared" si="3"/>
        <v>18</v>
      </c>
      <c r="E736" s="141"/>
      <c r="F736" s="111"/>
    </row>
    <row r="737" spans="1:6" x14ac:dyDescent="0.2">
      <c r="A737" s="13">
        <v>45192</v>
      </c>
      <c r="B737" s="4">
        <v>68642</v>
      </c>
      <c r="C737" s="128">
        <v>105</v>
      </c>
      <c r="D737" s="140">
        <f t="shared" si="3"/>
        <v>45</v>
      </c>
      <c r="E737" s="141"/>
      <c r="F737" s="111"/>
    </row>
    <row r="738" spans="1:6" x14ac:dyDescent="0.2">
      <c r="A738" s="13">
        <v>45199</v>
      </c>
      <c r="B738" s="4">
        <v>69367</v>
      </c>
      <c r="C738" s="128">
        <v>106</v>
      </c>
      <c r="D738" s="140">
        <f t="shared" si="3"/>
        <v>725</v>
      </c>
      <c r="E738" s="141" t="s">
        <v>1187</v>
      </c>
      <c r="F738" s="111"/>
    </row>
    <row r="739" spans="1:6" x14ac:dyDescent="0.2">
      <c r="A739" s="13">
        <v>45206</v>
      </c>
      <c r="B739" s="4">
        <v>69382</v>
      </c>
      <c r="C739" s="128">
        <v>106.5</v>
      </c>
      <c r="D739" s="140">
        <f t="shared" si="3"/>
        <v>15</v>
      </c>
      <c r="E739" s="141"/>
      <c r="F739" s="111"/>
    </row>
    <row r="740" spans="1:6" x14ac:dyDescent="0.2">
      <c r="A740" s="13">
        <v>45213</v>
      </c>
      <c r="B740" s="4">
        <v>69395</v>
      </c>
      <c r="C740" s="128">
        <v>107</v>
      </c>
      <c r="D740" s="140">
        <f t="shared" si="3"/>
        <v>13</v>
      </c>
      <c r="E740" s="141"/>
      <c r="F740" s="111"/>
    </row>
    <row r="741" spans="1:6" x14ac:dyDescent="0.2">
      <c r="A741" s="13">
        <v>45220</v>
      </c>
      <c r="B741" s="4">
        <v>69683</v>
      </c>
      <c r="C741" s="128">
        <v>107</v>
      </c>
      <c r="D741" s="140">
        <f t="shared" si="3"/>
        <v>288</v>
      </c>
      <c r="E741" s="141" t="s">
        <v>1189</v>
      </c>
      <c r="F741" s="111"/>
    </row>
    <row r="742" spans="1:6" x14ac:dyDescent="0.2">
      <c r="A742" s="13">
        <v>45227</v>
      </c>
      <c r="B742" s="4">
        <v>69709</v>
      </c>
      <c r="C742" s="128">
        <v>107</v>
      </c>
      <c r="D742" s="140">
        <f t="shared" si="3"/>
        <v>26</v>
      </c>
      <c r="E742" s="141"/>
      <c r="F742" s="111"/>
    </row>
    <row r="743" spans="1:6" x14ac:dyDescent="0.2">
      <c r="A743" s="13">
        <v>45234</v>
      </c>
      <c r="B743" s="4">
        <v>69765</v>
      </c>
      <c r="C743" s="128">
        <v>107</v>
      </c>
      <c r="D743" s="140">
        <f t="shared" si="3"/>
        <v>56</v>
      </c>
      <c r="E743" s="141"/>
      <c r="F743" s="111"/>
    </row>
    <row r="744" spans="1:6" x14ac:dyDescent="0.2">
      <c r="A744" s="13">
        <v>45241</v>
      </c>
      <c r="B744" s="4">
        <v>69772</v>
      </c>
      <c r="C744" s="128">
        <v>107</v>
      </c>
      <c r="D744" s="140">
        <f t="shared" si="3"/>
        <v>7</v>
      </c>
      <c r="E744" s="141"/>
      <c r="F744" s="111"/>
    </row>
    <row r="745" spans="1:6" x14ac:dyDescent="0.2">
      <c r="A745" s="13">
        <v>45248</v>
      </c>
      <c r="B745" s="4">
        <v>69800</v>
      </c>
      <c r="C745" s="128">
        <v>107</v>
      </c>
      <c r="D745" s="140">
        <f t="shared" si="3"/>
        <v>28</v>
      </c>
      <c r="E745" s="141"/>
      <c r="F745" s="111"/>
    </row>
    <row r="746" spans="1:6" x14ac:dyDescent="0.2">
      <c r="A746" s="13">
        <v>45262</v>
      </c>
      <c r="B746" s="4">
        <v>70029</v>
      </c>
      <c r="C746" s="128">
        <v>107</v>
      </c>
      <c r="D746" s="140">
        <f t="shared" si="3"/>
        <v>229</v>
      </c>
      <c r="E746" s="141" t="s">
        <v>1197</v>
      </c>
      <c r="F746" s="111"/>
    </row>
    <row r="747" spans="1:6" x14ac:dyDescent="0.2">
      <c r="A747" s="13">
        <v>45269</v>
      </c>
      <c r="B747" s="4">
        <v>70342</v>
      </c>
      <c r="C747" s="128">
        <v>107</v>
      </c>
      <c r="D747" s="140">
        <f t="shared" si="3"/>
        <v>313</v>
      </c>
      <c r="E747" s="141" t="s">
        <v>1199</v>
      </c>
      <c r="F747" s="111"/>
    </row>
    <row r="748" spans="1:6" x14ac:dyDescent="0.2">
      <c r="A748" s="13">
        <v>45276</v>
      </c>
      <c r="B748" s="4">
        <v>70366</v>
      </c>
      <c r="C748" s="128">
        <v>107</v>
      </c>
      <c r="D748" s="140">
        <f t="shared" si="3"/>
        <v>24</v>
      </c>
      <c r="E748" s="141"/>
      <c r="F748" s="111"/>
    </row>
    <row r="749" spans="1:6" x14ac:dyDescent="0.2">
      <c r="A749" s="13">
        <v>45283</v>
      </c>
      <c r="B749" s="4">
        <v>70374</v>
      </c>
      <c r="C749" s="128">
        <v>107</v>
      </c>
      <c r="D749" s="140">
        <f t="shared" si="3"/>
        <v>8</v>
      </c>
      <c r="E749" s="141"/>
      <c r="F749" s="111"/>
    </row>
    <row r="750" spans="1:6" x14ac:dyDescent="0.2">
      <c r="A750" s="13">
        <v>45290</v>
      </c>
      <c r="B750" s="4">
        <v>70388</v>
      </c>
      <c r="C750" s="128">
        <v>107</v>
      </c>
      <c r="D750" s="140">
        <f t="shared" si="3"/>
        <v>14</v>
      </c>
      <c r="E750" s="141"/>
      <c r="F750" s="111"/>
    </row>
    <row r="751" spans="1:6" x14ac:dyDescent="0.2">
      <c r="A751" s="13">
        <v>45297</v>
      </c>
      <c r="B751" s="4">
        <v>70395</v>
      </c>
      <c r="C751" s="128">
        <v>107</v>
      </c>
      <c r="D751" s="140">
        <f t="shared" si="3"/>
        <v>7</v>
      </c>
      <c r="E751" s="141"/>
      <c r="F751" s="111"/>
    </row>
    <row r="752" spans="1:6" x14ac:dyDescent="0.2">
      <c r="A752" s="13">
        <v>45304</v>
      </c>
      <c r="B752" s="4">
        <v>70410</v>
      </c>
      <c r="C752" s="128">
        <v>107</v>
      </c>
      <c r="D752" s="140">
        <f t="shared" si="3"/>
        <v>15</v>
      </c>
      <c r="E752" s="141"/>
      <c r="F752" s="111"/>
    </row>
    <row r="753" spans="1:6" x14ac:dyDescent="0.2">
      <c r="A753" s="13">
        <v>45311</v>
      </c>
      <c r="B753" s="4">
        <v>70561</v>
      </c>
      <c r="C753" s="128">
        <v>107</v>
      </c>
      <c r="D753" s="140">
        <f t="shared" si="3"/>
        <v>151</v>
      </c>
      <c r="E753" s="141" t="s">
        <v>1212</v>
      </c>
      <c r="F753" s="111"/>
    </row>
    <row r="754" spans="1:6" x14ac:dyDescent="0.2">
      <c r="A754" s="13">
        <v>45318</v>
      </c>
      <c r="B754" s="4">
        <v>70584</v>
      </c>
      <c r="C754" s="128">
        <v>107</v>
      </c>
      <c r="D754" s="140">
        <f t="shared" si="3"/>
        <v>23</v>
      </c>
      <c r="E754" s="141"/>
      <c r="F754" s="111"/>
    </row>
    <row r="755" spans="1:6" x14ac:dyDescent="0.2">
      <c r="A755" s="13">
        <v>45325</v>
      </c>
      <c r="B755" s="4">
        <v>70596</v>
      </c>
      <c r="C755" s="128">
        <v>107</v>
      </c>
      <c r="D755" s="140">
        <f t="shared" si="3"/>
        <v>12</v>
      </c>
      <c r="E755" s="141"/>
      <c r="F755" s="111"/>
    </row>
    <row r="756" spans="1:6" x14ac:dyDescent="0.2">
      <c r="A756" s="13">
        <v>45332</v>
      </c>
      <c r="B756" s="4">
        <v>70616</v>
      </c>
      <c r="C756" s="128">
        <v>107</v>
      </c>
      <c r="D756" s="140">
        <f t="shared" si="3"/>
        <v>20</v>
      </c>
      <c r="E756" s="141"/>
      <c r="F756" s="111"/>
    </row>
    <row r="757" spans="1:6" x14ac:dyDescent="0.2">
      <c r="A757" s="13">
        <v>45339</v>
      </c>
      <c r="B757" s="4">
        <v>70627</v>
      </c>
      <c r="C757" s="128">
        <v>107</v>
      </c>
      <c r="D757" s="140">
        <f t="shared" si="3"/>
        <v>11</v>
      </c>
      <c r="E757" s="141"/>
      <c r="F757" s="111"/>
    </row>
    <row r="758" spans="1:6" x14ac:dyDescent="0.2">
      <c r="A758" s="13">
        <v>45346</v>
      </c>
      <c r="B758" s="4">
        <v>70647</v>
      </c>
      <c r="C758" s="128">
        <v>107</v>
      </c>
      <c r="D758" s="140">
        <f t="shared" si="3"/>
        <v>20</v>
      </c>
      <c r="E758" s="141"/>
      <c r="F758" s="111"/>
    </row>
    <row r="759" spans="1:6" x14ac:dyDescent="0.2">
      <c r="A759" s="13">
        <v>45353</v>
      </c>
      <c r="B759" s="4">
        <v>71009</v>
      </c>
      <c r="C759" s="128">
        <v>107</v>
      </c>
      <c r="D759" s="140">
        <f t="shared" si="3"/>
        <v>362</v>
      </c>
      <c r="E759" s="141" t="s">
        <v>1223</v>
      </c>
      <c r="F759" s="111"/>
    </row>
    <row r="760" spans="1:6" x14ac:dyDescent="0.2">
      <c r="A760" s="13">
        <v>45360</v>
      </c>
      <c r="B760" s="4">
        <v>71025</v>
      </c>
      <c r="C760" s="128">
        <v>107.5</v>
      </c>
      <c r="D760" s="140">
        <f t="shared" si="3"/>
        <v>16</v>
      </c>
      <c r="E760" s="141"/>
      <c r="F760" s="111"/>
    </row>
    <row r="761" spans="1:6" x14ac:dyDescent="0.2">
      <c r="A761" s="13">
        <v>45367</v>
      </c>
      <c r="B761" s="4">
        <v>71039</v>
      </c>
      <c r="C761" s="128">
        <v>108.5</v>
      </c>
      <c r="D761" s="140">
        <f t="shared" si="3"/>
        <v>14</v>
      </c>
      <c r="E761" s="141"/>
      <c r="F761" s="111"/>
    </row>
    <row r="762" spans="1:6" x14ac:dyDescent="0.2">
      <c r="A762" s="13">
        <v>45374</v>
      </c>
      <c r="B762" s="4">
        <v>71053</v>
      </c>
      <c r="C762" s="128">
        <v>109.5</v>
      </c>
      <c r="D762" s="140">
        <f t="shared" si="3"/>
        <v>14</v>
      </c>
      <c r="E762" s="141"/>
      <c r="F762" s="111"/>
    </row>
    <row r="763" spans="1:6" x14ac:dyDescent="0.2">
      <c r="A763" s="13">
        <v>45381</v>
      </c>
      <c r="B763" s="4">
        <v>71059</v>
      </c>
      <c r="C763" s="128">
        <v>110.5</v>
      </c>
      <c r="D763" s="140">
        <f t="shared" si="3"/>
        <v>6</v>
      </c>
      <c r="E763" s="141"/>
      <c r="F763" s="111"/>
    </row>
    <row r="764" spans="1:6" x14ac:dyDescent="0.2">
      <c r="A764" s="13">
        <v>45388</v>
      </c>
      <c r="B764" s="4">
        <v>71073</v>
      </c>
      <c r="C764" s="128">
        <v>111.5</v>
      </c>
      <c r="D764" s="140">
        <f t="shared" si="3"/>
        <v>14</v>
      </c>
      <c r="E764" s="141"/>
      <c r="F764" s="111"/>
    </row>
    <row r="765" spans="1:6" x14ac:dyDescent="0.2">
      <c r="A765" s="13">
        <v>45395</v>
      </c>
      <c r="B765" s="4">
        <v>71087</v>
      </c>
      <c r="C765" s="128">
        <v>112.5</v>
      </c>
      <c r="D765" s="140">
        <f t="shared" si="3"/>
        <v>14</v>
      </c>
      <c r="E765" s="141"/>
      <c r="F765" s="111"/>
    </row>
    <row r="766" spans="1:6" x14ac:dyDescent="0.2">
      <c r="A766" s="13">
        <v>45402</v>
      </c>
      <c r="B766" s="4">
        <v>71262</v>
      </c>
      <c r="C766" s="128">
        <v>113.5</v>
      </c>
      <c r="D766" s="140">
        <f t="shared" si="3"/>
        <v>175</v>
      </c>
      <c r="E766" s="141" t="s">
        <v>1147</v>
      </c>
      <c r="F766" s="111"/>
    </row>
    <row r="767" spans="1:6" x14ac:dyDescent="0.2">
      <c r="A767" s="13">
        <v>45409</v>
      </c>
      <c r="B767" s="4">
        <v>71271</v>
      </c>
      <c r="C767" s="128">
        <v>114.5</v>
      </c>
      <c r="D767" s="140">
        <f t="shared" ref="D767:D830" si="4">IF(B767=0,0,B767-B766)</f>
        <v>9</v>
      </c>
      <c r="E767" s="141"/>
      <c r="F767" s="111"/>
    </row>
    <row r="768" spans="1:6" x14ac:dyDescent="0.2">
      <c r="A768" s="13">
        <v>45416</v>
      </c>
      <c r="B768" s="4">
        <v>71298</v>
      </c>
      <c r="C768" s="128">
        <v>115.5</v>
      </c>
      <c r="D768" s="140">
        <f t="shared" si="4"/>
        <v>27</v>
      </c>
      <c r="E768" s="141"/>
      <c r="F768" s="111"/>
    </row>
    <row r="769" spans="1:6" x14ac:dyDescent="0.2">
      <c r="A769" s="13">
        <v>45423</v>
      </c>
      <c r="B769" s="4">
        <v>71311</v>
      </c>
      <c r="C769" s="128">
        <v>116.5</v>
      </c>
      <c r="D769" s="140">
        <f t="shared" si="4"/>
        <v>13</v>
      </c>
      <c r="E769" s="141"/>
      <c r="F769" s="111"/>
    </row>
    <row r="770" spans="1:6" x14ac:dyDescent="0.2">
      <c r="A770" s="13">
        <v>45430</v>
      </c>
      <c r="B770" s="4">
        <v>71329</v>
      </c>
      <c r="C770" s="128">
        <v>117.5</v>
      </c>
      <c r="D770" s="140">
        <f t="shared" si="4"/>
        <v>18</v>
      </c>
      <c r="E770" s="141"/>
      <c r="F770" s="111"/>
    </row>
    <row r="771" spans="1:6" x14ac:dyDescent="0.2">
      <c r="A771" s="13">
        <v>45437</v>
      </c>
      <c r="B771" s="4">
        <v>71335</v>
      </c>
      <c r="C771" s="128">
        <v>118.5</v>
      </c>
      <c r="D771" s="140">
        <f t="shared" si="4"/>
        <v>6</v>
      </c>
      <c r="E771" s="141"/>
      <c r="F771" s="111"/>
    </row>
    <row r="772" spans="1:6" x14ac:dyDescent="0.2">
      <c r="A772" s="13">
        <v>45444</v>
      </c>
      <c r="B772" s="4">
        <v>71356</v>
      </c>
      <c r="C772" s="128">
        <v>119.5</v>
      </c>
      <c r="D772" s="140">
        <f t="shared" si="4"/>
        <v>21</v>
      </c>
      <c r="E772" s="141"/>
      <c r="F772" s="111"/>
    </row>
    <row r="773" spans="1:6" x14ac:dyDescent="0.2">
      <c r="A773" s="13">
        <v>45451</v>
      </c>
      <c r="B773" s="4">
        <v>71370</v>
      </c>
      <c r="C773" s="128">
        <v>120.5</v>
      </c>
      <c r="D773" s="140">
        <f t="shared" si="4"/>
        <v>14</v>
      </c>
      <c r="E773" s="141"/>
      <c r="F773" s="111"/>
    </row>
    <row r="774" spans="1:6" x14ac:dyDescent="0.2">
      <c r="A774" s="13">
        <v>45458</v>
      </c>
      <c r="B774" s="4">
        <v>71414</v>
      </c>
      <c r="C774" s="128">
        <v>121.5</v>
      </c>
      <c r="D774" s="140">
        <f t="shared" si="4"/>
        <v>44</v>
      </c>
      <c r="E774" s="141"/>
      <c r="F774" s="111"/>
    </row>
    <row r="775" spans="1:6" x14ac:dyDescent="0.2">
      <c r="A775" s="13">
        <v>45465</v>
      </c>
      <c r="B775" s="4">
        <v>71431</v>
      </c>
      <c r="C775" s="128">
        <v>122.5</v>
      </c>
      <c r="D775" s="140">
        <f t="shared" si="4"/>
        <v>17</v>
      </c>
      <c r="E775" s="141"/>
      <c r="F775" s="111"/>
    </row>
    <row r="776" spans="1:6" x14ac:dyDescent="0.2">
      <c r="A776" s="13">
        <v>45472</v>
      </c>
      <c r="B776" s="4">
        <v>71524</v>
      </c>
      <c r="C776" s="128">
        <v>123</v>
      </c>
      <c r="D776" s="140">
        <f t="shared" si="4"/>
        <v>93</v>
      </c>
      <c r="E776" s="141" t="s">
        <v>1259</v>
      </c>
      <c r="F776" s="111"/>
    </row>
    <row r="777" spans="1:6" x14ac:dyDescent="0.2">
      <c r="A777" s="13">
        <v>45479</v>
      </c>
      <c r="B777" s="4">
        <v>71552</v>
      </c>
      <c r="C777" s="128">
        <v>124</v>
      </c>
      <c r="D777" s="140">
        <f t="shared" si="4"/>
        <v>28</v>
      </c>
      <c r="E777" s="141"/>
      <c r="F777" s="111"/>
    </row>
    <row r="778" spans="1:6" x14ac:dyDescent="0.2">
      <c r="A778" s="13">
        <v>45486</v>
      </c>
      <c r="B778" s="4">
        <v>71563</v>
      </c>
      <c r="C778" s="128">
        <v>124</v>
      </c>
      <c r="D778" s="140">
        <f t="shared" si="4"/>
        <v>11</v>
      </c>
      <c r="E778" s="141"/>
      <c r="F778" s="111"/>
    </row>
    <row r="779" spans="1:6" x14ac:dyDescent="0.2">
      <c r="A779" s="13">
        <v>45493</v>
      </c>
      <c r="B779" s="4">
        <v>71587</v>
      </c>
      <c r="C779" s="128">
        <v>124</v>
      </c>
      <c r="D779" s="140">
        <f t="shared" si="4"/>
        <v>24</v>
      </c>
      <c r="E779" s="141"/>
      <c r="F779" s="111"/>
    </row>
    <row r="780" spans="1:6" x14ac:dyDescent="0.2">
      <c r="A780" s="13">
        <v>45500</v>
      </c>
      <c r="B780" s="4">
        <v>71604</v>
      </c>
      <c r="C780" s="128">
        <v>125</v>
      </c>
      <c r="D780" s="140">
        <f t="shared" si="4"/>
        <v>17</v>
      </c>
      <c r="E780" s="141"/>
      <c r="F780" s="111"/>
    </row>
    <row r="781" spans="1:6" x14ac:dyDescent="0.2">
      <c r="A781" s="13">
        <v>45507</v>
      </c>
      <c r="B781" s="4">
        <v>71624</v>
      </c>
      <c r="C781" s="128">
        <v>126</v>
      </c>
      <c r="D781" s="140">
        <f t="shared" si="4"/>
        <v>20</v>
      </c>
      <c r="E781" s="141"/>
      <c r="F781" s="111"/>
    </row>
    <row r="782" spans="1:6" x14ac:dyDescent="0.2">
      <c r="A782" s="13">
        <v>45514</v>
      </c>
      <c r="B782" s="4">
        <v>71677</v>
      </c>
      <c r="C782" s="128">
        <v>127</v>
      </c>
      <c r="D782" s="140">
        <f t="shared" si="4"/>
        <v>53</v>
      </c>
      <c r="E782" s="141"/>
      <c r="F782" s="111"/>
    </row>
    <row r="783" spans="1:6" x14ac:dyDescent="0.2">
      <c r="A783" s="13">
        <v>45521</v>
      </c>
      <c r="B783" s="4">
        <v>71692</v>
      </c>
      <c r="C783" s="128">
        <v>127</v>
      </c>
      <c r="D783" s="140">
        <f t="shared" si="4"/>
        <v>15</v>
      </c>
      <c r="E783" s="141"/>
      <c r="F783" s="111"/>
    </row>
    <row r="784" spans="1:6" x14ac:dyDescent="0.2">
      <c r="A784" s="13">
        <v>45528</v>
      </c>
      <c r="B784" s="4">
        <v>71920</v>
      </c>
      <c r="C784" s="128">
        <v>127</v>
      </c>
      <c r="D784" s="140">
        <f t="shared" si="4"/>
        <v>228</v>
      </c>
      <c r="E784" s="141" t="s">
        <v>1269</v>
      </c>
      <c r="F784" s="111"/>
    </row>
    <row r="785" spans="1:6" x14ac:dyDescent="0.2">
      <c r="A785" s="13">
        <v>45535</v>
      </c>
      <c r="B785" s="4">
        <v>71954</v>
      </c>
      <c r="C785" s="128">
        <v>127.5</v>
      </c>
      <c r="D785" s="140">
        <f t="shared" si="4"/>
        <v>34</v>
      </c>
      <c r="E785" s="141"/>
      <c r="F785" s="111"/>
    </row>
    <row r="786" spans="1:6" x14ac:dyDescent="0.2">
      <c r="A786" s="13">
        <v>45542</v>
      </c>
      <c r="B786" s="4">
        <v>71987</v>
      </c>
      <c r="C786" s="128">
        <v>128.5</v>
      </c>
      <c r="D786" s="140">
        <f t="shared" si="4"/>
        <v>33</v>
      </c>
      <c r="E786" s="141"/>
      <c r="F786" s="111"/>
    </row>
    <row r="787" spans="1:6" x14ac:dyDescent="0.2">
      <c r="A787" s="13">
        <v>45549</v>
      </c>
      <c r="B787" s="4">
        <v>72030</v>
      </c>
      <c r="C787" s="128">
        <v>128.5</v>
      </c>
      <c r="D787" s="140">
        <f t="shared" si="4"/>
        <v>43</v>
      </c>
      <c r="E787" s="141"/>
      <c r="F787" s="111"/>
    </row>
    <row r="788" spans="1:6" x14ac:dyDescent="0.2">
      <c r="A788" s="13">
        <v>45556</v>
      </c>
      <c r="B788" s="4">
        <v>72057</v>
      </c>
      <c r="C788" s="128">
        <v>129.5</v>
      </c>
      <c r="D788" s="140">
        <f t="shared" si="4"/>
        <v>27</v>
      </c>
      <c r="E788" s="141"/>
      <c r="F788" s="111"/>
    </row>
    <row r="789" spans="1:6" x14ac:dyDescent="0.2">
      <c r="A789" s="13">
        <v>45563</v>
      </c>
      <c r="B789" s="4">
        <v>72106</v>
      </c>
      <c r="C789" s="128">
        <v>130.5</v>
      </c>
      <c r="D789" s="140">
        <f t="shared" si="4"/>
        <v>49</v>
      </c>
      <c r="E789" s="141"/>
      <c r="F789" s="111"/>
    </row>
    <row r="790" spans="1:6" x14ac:dyDescent="0.2">
      <c r="A790" s="13">
        <v>45570</v>
      </c>
      <c r="B790" s="4">
        <v>72125</v>
      </c>
      <c r="C790" s="128">
        <v>130.5</v>
      </c>
      <c r="D790" s="140">
        <f t="shared" si="4"/>
        <v>19</v>
      </c>
      <c r="E790" s="141"/>
      <c r="F790" s="111"/>
    </row>
    <row r="791" spans="1:6" x14ac:dyDescent="0.2">
      <c r="A791" s="13">
        <v>45577</v>
      </c>
      <c r="B791" s="4">
        <v>72170</v>
      </c>
      <c r="C791" s="128">
        <v>131.5</v>
      </c>
      <c r="D791" s="140">
        <f t="shared" si="4"/>
        <v>45</v>
      </c>
      <c r="E791" s="141"/>
      <c r="F791" s="111"/>
    </row>
    <row r="792" spans="1:6" x14ac:dyDescent="0.2">
      <c r="A792" s="13">
        <v>45584</v>
      </c>
      <c r="B792" s="4">
        <v>72184</v>
      </c>
      <c r="C792" s="128">
        <v>131.5</v>
      </c>
      <c r="D792" s="140">
        <f t="shared" si="4"/>
        <v>14</v>
      </c>
      <c r="E792" s="141"/>
      <c r="F792" s="111"/>
    </row>
    <row r="793" spans="1:6" x14ac:dyDescent="0.2">
      <c r="A793" s="13">
        <v>45591</v>
      </c>
      <c r="B793" s="4">
        <v>72214</v>
      </c>
      <c r="C793" s="128">
        <v>131.5</v>
      </c>
      <c r="D793" s="140">
        <f t="shared" si="4"/>
        <v>30</v>
      </c>
      <c r="E793" s="141"/>
      <c r="F793" s="111"/>
    </row>
    <row r="794" spans="1:6" x14ac:dyDescent="0.2">
      <c r="A794" s="13">
        <v>45598</v>
      </c>
      <c r="B794" s="4">
        <v>72247</v>
      </c>
      <c r="C794" s="128">
        <v>131.5</v>
      </c>
      <c r="D794" s="140">
        <f t="shared" si="4"/>
        <v>33</v>
      </c>
      <c r="E794" s="141"/>
      <c r="F794" s="111"/>
    </row>
    <row r="795" spans="1:6" x14ac:dyDescent="0.2">
      <c r="A795" s="13">
        <v>45605</v>
      </c>
      <c r="B795" s="4">
        <v>72742</v>
      </c>
      <c r="C795" s="128">
        <v>132.5</v>
      </c>
      <c r="D795" s="140">
        <f t="shared" si="4"/>
        <v>495</v>
      </c>
      <c r="E795" s="141" t="s">
        <v>1281</v>
      </c>
      <c r="F795" s="111"/>
    </row>
    <row r="796" spans="1:6" x14ac:dyDescent="0.2">
      <c r="A796" s="13">
        <v>45612</v>
      </c>
      <c r="B796" s="4">
        <v>72755</v>
      </c>
      <c r="C796" s="128">
        <v>132.5</v>
      </c>
      <c r="D796" s="140">
        <f t="shared" si="4"/>
        <v>13</v>
      </c>
      <c r="E796" s="141"/>
      <c r="F796" s="111"/>
    </row>
    <row r="797" spans="1:6" x14ac:dyDescent="0.2">
      <c r="B797" s="4"/>
      <c r="C797" s="128"/>
      <c r="D797" s="140">
        <f t="shared" si="4"/>
        <v>0</v>
      </c>
      <c r="E797" s="141"/>
      <c r="F797" s="111"/>
    </row>
    <row r="798" spans="1:6" x14ac:dyDescent="0.2">
      <c r="B798" s="4"/>
      <c r="C798" s="128"/>
      <c r="D798" s="140">
        <f t="shared" si="4"/>
        <v>0</v>
      </c>
      <c r="E798" s="141"/>
      <c r="F798" s="111"/>
    </row>
    <row r="799" spans="1:6" x14ac:dyDescent="0.2">
      <c r="B799" s="4"/>
      <c r="C799" s="128"/>
      <c r="D799" s="140">
        <f t="shared" si="4"/>
        <v>0</v>
      </c>
      <c r="E799" s="141"/>
      <c r="F799" s="111"/>
    </row>
    <row r="800" spans="1:6" x14ac:dyDescent="0.2">
      <c r="B800" s="4"/>
      <c r="C800" s="128"/>
      <c r="D800" s="140">
        <f t="shared" si="4"/>
        <v>0</v>
      </c>
      <c r="E800" s="141"/>
      <c r="F800" s="111"/>
    </row>
    <row r="801" spans="2:6" x14ac:dyDescent="0.2">
      <c r="B801" s="4"/>
      <c r="C801" s="128"/>
      <c r="D801" s="140">
        <f t="shared" si="4"/>
        <v>0</v>
      </c>
      <c r="E801" s="141"/>
      <c r="F801" s="111"/>
    </row>
    <row r="802" spans="2:6" x14ac:dyDescent="0.2">
      <c r="B802" s="4"/>
      <c r="C802" s="128"/>
      <c r="D802" s="140">
        <f t="shared" si="4"/>
        <v>0</v>
      </c>
      <c r="E802" s="141"/>
      <c r="F802" s="111"/>
    </row>
    <row r="803" spans="2:6" x14ac:dyDescent="0.2">
      <c r="B803" s="4"/>
      <c r="C803" s="128"/>
      <c r="D803" s="140">
        <f t="shared" si="4"/>
        <v>0</v>
      </c>
      <c r="E803" s="141"/>
      <c r="F803" s="111"/>
    </row>
    <row r="804" spans="2:6" x14ac:dyDescent="0.2">
      <c r="B804" s="4"/>
      <c r="C804" s="128"/>
      <c r="D804" s="140">
        <f t="shared" si="4"/>
        <v>0</v>
      </c>
      <c r="E804" s="141"/>
    </row>
    <row r="805" spans="2:6" x14ac:dyDescent="0.2">
      <c r="B805" s="4"/>
      <c r="C805" s="128"/>
      <c r="D805" s="140">
        <f t="shared" si="4"/>
        <v>0</v>
      </c>
      <c r="E805" s="141"/>
    </row>
    <row r="806" spans="2:6" x14ac:dyDescent="0.2">
      <c r="B806" s="4"/>
      <c r="C806" s="128"/>
      <c r="D806" s="140">
        <f t="shared" si="4"/>
        <v>0</v>
      </c>
      <c r="E806" s="141"/>
    </row>
    <row r="807" spans="2:6" x14ac:dyDescent="0.2">
      <c r="B807" s="4"/>
      <c r="C807" s="128"/>
      <c r="D807" s="140">
        <f t="shared" si="4"/>
        <v>0</v>
      </c>
      <c r="E807" s="141"/>
    </row>
    <row r="808" spans="2:6" x14ac:dyDescent="0.2">
      <c r="B808" s="4"/>
      <c r="C808" s="128"/>
      <c r="D808" s="140">
        <f t="shared" si="4"/>
        <v>0</v>
      </c>
      <c r="E808" s="141"/>
    </row>
    <row r="809" spans="2:6" x14ac:dyDescent="0.2">
      <c r="B809" s="4"/>
      <c r="C809" s="128"/>
      <c r="D809" s="140">
        <f t="shared" si="4"/>
        <v>0</v>
      </c>
      <c r="E809" s="141"/>
    </row>
    <row r="810" spans="2:6" x14ac:dyDescent="0.2">
      <c r="B810" s="4"/>
      <c r="C810" s="128"/>
      <c r="D810" s="140">
        <f t="shared" si="4"/>
        <v>0</v>
      </c>
      <c r="E810" s="141"/>
    </row>
    <row r="811" spans="2:6" x14ac:dyDescent="0.2">
      <c r="B811" s="4"/>
      <c r="C811" s="128"/>
      <c r="D811" s="14">
        <f t="shared" si="4"/>
        <v>0</v>
      </c>
    </row>
    <row r="812" spans="2:6" x14ac:dyDescent="0.2">
      <c r="B812" s="4"/>
      <c r="C812" s="128"/>
      <c r="D812" s="14">
        <f t="shared" si="4"/>
        <v>0</v>
      </c>
    </row>
    <row r="813" spans="2:6" x14ac:dyDescent="0.2">
      <c r="B813" s="4"/>
      <c r="C813" s="128"/>
      <c r="D813" s="14">
        <f t="shared" si="4"/>
        <v>0</v>
      </c>
    </row>
    <row r="814" spans="2:6" x14ac:dyDescent="0.2">
      <c r="B814" s="4"/>
      <c r="C814" s="128"/>
      <c r="D814" s="14">
        <f t="shared" si="4"/>
        <v>0</v>
      </c>
    </row>
    <row r="815" spans="2:6" x14ac:dyDescent="0.2">
      <c r="B815" s="4"/>
      <c r="C815" s="128"/>
      <c r="D815" s="14">
        <f t="shared" si="4"/>
        <v>0</v>
      </c>
    </row>
    <row r="816" spans="2:6" x14ac:dyDescent="0.2">
      <c r="B816" s="4"/>
      <c r="C816" s="128"/>
      <c r="D816" s="14">
        <f t="shared" si="4"/>
        <v>0</v>
      </c>
    </row>
    <row r="817" spans="2:4" x14ac:dyDescent="0.2">
      <c r="B817" s="4"/>
      <c r="C817" s="128"/>
      <c r="D817" s="14">
        <f t="shared" si="4"/>
        <v>0</v>
      </c>
    </row>
    <row r="818" spans="2:4" x14ac:dyDescent="0.2">
      <c r="B818" s="4"/>
      <c r="C818" s="128"/>
      <c r="D818" s="14">
        <f t="shared" si="4"/>
        <v>0</v>
      </c>
    </row>
    <row r="819" spans="2:4" x14ac:dyDescent="0.2">
      <c r="B819" s="4"/>
      <c r="C819" s="128"/>
      <c r="D819" s="14">
        <f t="shared" si="4"/>
        <v>0</v>
      </c>
    </row>
    <row r="820" spans="2:4" x14ac:dyDescent="0.2">
      <c r="B820" s="4"/>
      <c r="C820" s="128"/>
      <c r="D820" s="14">
        <f t="shared" si="4"/>
        <v>0</v>
      </c>
    </row>
    <row r="821" spans="2:4" x14ac:dyDescent="0.2">
      <c r="B821" s="4"/>
      <c r="C821" s="128"/>
      <c r="D821" s="14">
        <f t="shared" si="4"/>
        <v>0</v>
      </c>
    </row>
    <row r="822" spans="2:4" x14ac:dyDescent="0.2">
      <c r="B822" s="4"/>
      <c r="C822" s="128"/>
      <c r="D822" s="14">
        <f t="shared" si="4"/>
        <v>0</v>
      </c>
    </row>
    <row r="823" spans="2:4" x14ac:dyDescent="0.2">
      <c r="B823" s="4"/>
      <c r="C823" s="128"/>
      <c r="D823" s="14">
        <f t="shared" si="4"/>
        <v>0</v>
      </c>
    </row>
    <row r="824" spans="2:4" x14ac:dyDescent="0.2">
      <c r="B824" s="4"/>
      <c r="C824" s="128"/>
      <c r="D824" s="14">
        <f t="shared" si="4"/>
        <v>0</v>
      </c>
    </row>
    <row r="825" spans="2:4" x14ac:dyDescent="0.2">
      <c r="B825" s="4"/>
      <c r="C825" s="128"/>
      <c r="D825" s="14">
        <f t="shared" si="4"/>
        <v>0</v>
      </c>
    </row>
    <row r="826" spans="2:4" x14ac:dyDescent="0.2">
      <c r="B826" s="4"/>
      <c r="C826" s="128"/>
      <c r="D826" s="14">
        <f t="shared" si="4"/>
        <v>0</v>
      </c>
    </row>
    <row r="827" spans="2:4" x14ac:dyDescent="0.2">
      <c r="B827" s="4"/>
      <c r="C827" s="128"/>
      <c r="D827" s="14">
        <f t="shared" si="4"/>
        <v>0</v>
      </c>
    </row>
    <row r="828" spans="2:4" x14ac:dyDescent="0.2">
      <c r="B828" s="4"/>
      <c r="C828" s="128"/>
      <c r="D828" s="14">
        <f t="shared" si="4"/>
        <v>0</v>
      </c>
    </row>
    <row r="829" spans="2:4" x14ac:dyDescent="0.2">
      <c r="B829" s="4"/>
      <c r="C829" s="128"/>
      <c r="D829" s="14">
        <f t="shared" si="4"/>
        <v>0</v>
      </c>
    </row>
    <row r="830" spans="2:4" x14ac:dyDescent="0.2">
      <c r="B830" s="4"/>
      <c r="C830" s="128"/>
      <c r="D830" s="14">
        <f t="shared" si="4"/>
        <v>0</v>
      </c>
    </row>
    <row r="831" spans="2:4" x14ac:dyDescent="0.2">
      <c r="B831" s="4"/>
      <c r="C831" s="128"/>
      <c r="D831" s="14">
        <f t="shared" ref="D831:D890" si="5">IF(B831=0,0,B831-B830)</f>
        <v>0</v>
      </c>
    </row>
    <row r="832" spans="2:4" x14ac:dyDescent="0.2">
      <c r="B832" s="4"/>
      <c r="C832" s="128"/>
      <c r="D832" s="14">
        <f t="shared" si="5"/>
        <v>0</v>
      </c>
    </row>
    <row r="833" spans="2:4" x14ac:dyDescent="0.2">
      <c r="B833" s="4"/>
      <c r="C833" s="128"/>
      <c r="D833" s="14">
        <f t="shared" si="5"/>
        <v>0</v>
      </c>
    </row>
    <row r="834" spans="2:4" x14ac:dyDescent="0.2">
      <c r="B834" s="4"/>
      <c r="C834" s="128"/>
      <c r="D834" s="14">
        <f t="shared" si="5"/>
        <v>0</v>
      </c>
    </row>
    <row r="835" spans="2:4" x14ac:dyDescent="0.2">
      <c r="B835" s="4"/>
      <c r="C835" s="128"/>
      <c r="D835" s="14">
        <f t="shared" si="5"/>
        <v>0</v>
      </c>
    </row>
    <row r="836" spans="2:4" x14ac:dyDescent="0.2">
      <c r="B836" s="4"/>
      <c r="C836" s="128"/>
      <c r="D836" s="14">
        <f t="shared" si="5"/>
        <v>0</v>
      </c>
    </row>
    <row r="837" spans="2:4" x14ac:dyDescent="0.2">
      <c r="B837" s="4"/>
      <c r="C837" s="128"/>
      <c r="D837" s="14">
        <f t="shared" si="5"/>
        <v>0</v>
      </c>
    </row>
    <row r="838" spans="2:4" x14ac:dyDescent="0.2">
      <c r="B838" s="4"/>
      <c r="C838" s="128"/>
      <c r="D838" s="14">
        <f t="shared" si="5"/>
        <v>0</v>
      </c>
    </row>
    <row r="839" spans="2:4" x14ac:dyDescent="0.2">
      <c r="B839" s="4"/>
      <c r="C839" s="128"/>
      <c r="D839" s="14">
        <f t="shared" si="5"/>
        <v>0</v>
      </c>
    </row>
    <row r="840" spans="2:4" x14ac:dyDescent="0.2">
      <c r="B840" s="4"/>
      <c r="C840" s="128"/>
      <c r="D840" s="14">
        <f t="shared" si="5"/>
        <v>0</v>
      </c>
    </row>
    <row r="841" spans="2:4" x14ac:dyDescent="0.2">
      <c r="B841" s="4"/>
      <c r="C841" s="128"/>
      <c r="D841" s="14">
        <f t="shared" si="5"/>
        <v>0</v>
      </c>
    </row>
    <row r="842" spans="2:4" x14ac:dyDescent="0.2">
      <c r="B842" s="4"/>
      <c r="C842" s="128"/>
      <c r="D842" s="14">
        <f t="shared" si="5"/>
        <v>0</v>
      </c>
    </row>
    <row r="843" spans="2:4" x14ac:dyDescent="0.2">
      <c r="B843" s="4"/>
      <c r="C843" s="128"/>
      <c r="D843" s="14">
        <f t="shared" si="5"/>
        <v>0</v>
      </c>
    </row>
    <row r="844" spans="2:4" x14ac:dyDescent="0.2">
      <c r="B844" s="4"/>
      <c r="C844" s="128"/>
      <c r="D844" s="14">
        <f t="shared" si="5"/>
        <v>0</v>
      </c>
    </row>
    <row r="845" spans="2:4" x14ac:dyDescent="0.2">
      <c r="B845" s="4"/>
      <c r="C845" s="128"/>
      <c r="D845" s="14">
        <f t="shared" si="5"/>
        <v>0</v>
      </c>
    </row>
    <row r="846" spans="2:4" x14ac:dyDescent="0.2">
      <c r="B846" s="4"/>
      <c r="C846" s="128"/>
      <c r="D846" s="14">
        <f t="shared" si="5"/>
        <v>0</v>
      </c>
    </row>
    <row r="847" spans="2:4" x14ac:dyDescent="0.2">
      <c r="B847" s="4"/>
      <c r="C847" s="128"/>
      <c r="D847" s="14">
        <f t="shared" si="5"/>
        <v>0</v>
      </c>
    </row>
    <row r="848" spans="2:4" x14ac:dyDescent="0.2">
      <c r="B848" s="4"/>
      <c r="C848" s="128"/>
      <c r="D848" s="14">
        <f t="shared" si="5"/>
        <v>0</v>
      </c>
    </row>
    <row r="849" spans="2:4" x14ac:dyDescent="0.2">
      <c r="B849" s="4"/>
      <c r="C849" s="128"/>
      <c r="D849" s="14">
        <f t="shared" si="5"/>
        <v>0</v>
      </c>
    </row>
    <row r="850" spans="2:4" x14ac:dyDescent="0.2">
      <c r="B850" s="4"/>
      <c r="C850" s="128"/>
      <c r="D850" s="14">
        <f t="shared" si="5"/>
        <v>0</v>
      </c>
    </row>
    <row r="851" spans="2:4" x14ac:dyDescent="0.2">
      <c r="B851" s="4"/>
      <c r="C851" s="128"/>
      <c r="D851" s="14">
        <f t="shared" si="5"/>
        <v>0</v>
      </c>
    </row>
    <row r="852" spans="2:4" x14ac:dyDescent="0.2">
      <c r="B852" s="4"/>
      <c r="C852" s="128"/>
      <c r="D852" s="14">
        <f t="shared" si="5"/>
        <v>0</v>
      </c>
    </row>
    <row r="853" spans="2:4" x14ac:dyDescent="0.2">
      <c r="B853" s="4"/>
      <c r="C853" s="128"/>
      <c r="D853" s="14">
        <f t="shared" si="5"/>
        <v>0</v>
      </c>
    </row>
    <row r="854" spans="2:4" x14ac:dyDescent="0.2">
      <c r="B854" s="4"/>
      <c r="C854" s="128"/>
      <c r="D854" s="14">
        <f t="shared" si="5"/>
        <v>0</v>
      </c>
    </row>
    <row r="855" spans="2:4" x14ac:dyDescent="0.2">
      <c r="B855" s="4"/>
      <c r="C855" s="128"/>
      <c r="D855" s="14">
        <f t="shared" si="5"/>
        <v>0</v>
      </c>
    </row>
    <row r="856" spans="2:4" x14ac:dyDescent="0.2">
      <c r="B856" s="4"/>
      <c r="C856" s="128"/>
      <c r="D856" s="14">
        <f t="shared" si="5"/>
        <v>0</v>
      </c>
    </row>
    <row r="857" spans="2:4" x14ac:dyDescent="0.2">
      <c r="B857" s="4"/>
      <c r="C857" s="128"/>
      <c r="D857" s="14">
        <f t="shared" si="5"/>
        <v>0</v>
      </c>
    </row>
    <row r="858" spans="2:4" x14ac:dyDescent="0.2">
      <c r="B858" s="4"/>
      <c r="C858" s="128"/>
      <c r="D858" s="14">
        <f t="shared" si="5"/>
        <v>0</v>
      </c>
    </row>
    <row r="859" spans="2:4" x14ac:dyDescent="0.2">
      <c r="B859" s="4"/>
      <c r="C859" s="128"/>
      <c r="D859" s="14">
        <f t="shared" si="5"/>
        <v>0</v>
      </c>
    </row>
    <row r="860" spans="2:4" x14ac:dyDescent="0.2">
      <c r="B860" s="4"/>
      <c r="C860" s="128"/>
      <c r="D860" s="14">
        <f t="shared" si="5"/>
        <v>0</v>
      </c>
    </row>
    <row r="861" spans="2:4" x14ac:dyDescent="0.2">
      <c r="B861" s="4"/>
      <c r="C861" s="128"/>
      <c r="D861" s="14">
        <f t="shared" si="5"/>
        <v>0</v>
      </c>
    </row>
    <row r="862" spans="2:4" x14ac:dyDescent="0.2">
      <c r="B862" s="4"/>
      <c r="C862" s="128"/>
      <c r="D862" s="14">
        <f t="shared" si="5"/>
        <v>0</v>
      </c>
    </row>
    <row r="863" spans="2:4" x14ac:dyDescent="0.2">
      <c r="B863" s="4"/>
      <c r="C863" s="128"/>
      <c r="D863" s="14">
        <f t="shared" si="5"/>
        <v>0</v>
      </c>
    </row>
    <row r="864" spans="2:4" x14ac:dyDescent="0.2">
      <c r="B864" s="4"/>
      <c r="C864" s="128"/>
      <c r="D864" s="14">
        <f t="shared" si="5"/>
        <v>0</v>
      </c>
    </row>
    <row r="865" spans="2:4" x14ac:dyDescent="0.2">
      <c r="B865" s="4"/>
      <c r="C865" s="128"/>
      <c r="D865" s="14">
        <f t="shared" si="5"/>
        <v>0</v>
      </c>
    </row>
    <row r="866" spans="2:4" x14ac:dyDescent="0.2">
      <c r="B866" s="4"/>
      <c r="C866" s="128"/>
      <c r="D866" s="14">
        <f t="shared" si="5"/>
        <v>0</v>
      </c>
    </row>
    <row r="867" spans="2:4" x14ac:dyDescent="0.2">
      <c r="B867" s="4"/>
      <c r="C867" s="128"/>
      <c r="D867" s="14">
        <f t="shared" si="5"/>
        <v>0</v>
      </c>
    </row>
    <row r="868" spans="2:4" x14ac:dyDescent="0.2">
      <c r="B868" s="4"/>
      <c r="C868" s="128"/>
      <c r="D868" s="14">
        <f t="shared" si="5"/>
        <v>0</v>
      </c>
    </row>
    <row r="869" spans="2:4" x14ac:dyDescent="0.2">
      <c r="B869" s="4"/>
      <c r="C869" s="128"/>
      <c r="D869" s="14">
        <f t="shared" si="5"/>
        <v>0</v>
      </c>
    </row>
    <row r="870" spans="2:4" x14ac:dyDescent="0.2">
      <c r="B870" s="4"/>
      <c r="C870" s="128"/>
      <c r="D870" s="14">
        <f t="shared" si="5"/>
        <v>0</v>
      </c>
    </row>
    <row r="871" spans="2:4" x14ac:dyDescent="0.2">
      <c r="B871" s="4"/>
      <c r="C871" s="128"/>
      <c r="D871" s="14">
        <f t="shared" si="5"/>
        <v>0</v>
      </c>
    </row>
    <row r="872" spans="2:4" x14ac:dyDescent="0.2">
      <c r="B872" s="4"/>
      <c r="C872" s="128"/>
      <c r="D872" s="14">
        <f t="shared" si="5"/>
        <v>0</v>
      </c>
    </row>
    <row r="873" spans="2:4" x14ac:dyDescent="0.2">
      <c r="B873" s="4"/>
      <c r="C873" s="128"/>
      <c r="D873" s="14">
        <f t="shared" si="5"/>
        <v>0</v>
      </c>
    </row>
    <row r="874" spans="2:4" x14ac:dyDescent="0.2">
      <c r="B874" s="4"/>
      <c r="C874" s="128"/>
      <c r="D874" s="14">
        <f t="shared" si="5"/>
        <v>0</v>
      </c>
    </row>
    <row r="875" spans="2:4" x14ac:dyDescent="0.2">
      <c r="B875" s="4"/>
      <c r="C875" s="128"/>
      <c r="D875" s="14">
        <f t="shared" si="5"/>
        <v>0</v>
      </c>
    </row>
    <row r="876" spans="2:4" x14ac:dyDescent="0.2">
      <c r="B876" s="4"/>
      <c r="C876" s="128"/>
      <c r="D876" s="14">
        <f t="shared" si="5"/>
        <v>0</v>
      </c>
    </row>
    <row r="877" spans="2:4" x14ac:dyDescent="0.2">
      <c r="B877" s="4"/>
      <c r="C877" s="128"/>
      <c r="D877" s="14">
        <f t="shared" si="5"/>
        <v>0</v>
      </c>
    </row>
    <row r="878" spans="2:4" x14ac:dyDescent="0.2">
      <c r="B878" s="4"/>
      <c r="C878" s="128"/>
      <c r="D878" s="14">
        <f t="shared" si="5"/>
        <v>0</v>
      </c>
    </row>
    <row r="879" spans="2:4" x14ac:dyDescent="0.2">
      <c r="B879" s="4"/>
      <c r="C879" s="128"/>
      <c r="D879" s="14">
        <f t="shared" si="5"/>
        <v>0</v>
      </c>
    </row>
    <row r="880" spans="2:4" x14ac:dyDescent="0.2">
      <c r="B880" s="4"/>
      <c r="C880" s="128"/>
      <c r="D880" s="14">
        <f t="shared" si="5"/>
        <v>0</v>
      </c>
    </row>
    <row r="881" spans="2:4" x14ac:dyDescent="0.2">
      <c r="B881" s="4"/>
      <c r="C881" s="128"/>
      <c r="D881" s="14">
        <f t="shared" si="5"/>
        <v>0</v>
      </c>
    </row>
    <row r="882" spans="2:4" x14ac:dyDescent="0.2">
      <c r="B882" s="4"/>
      <c r="C882" s="128"/>
      <c r="D882" s="14">
        <f t="shared" si="5"/>
        <v>0</v>
      </c>
    </row>
    <row r="883" spans="2:4" x14ac:dyDescent="0.2">
      <c r="B883" s="4"/>
      <c r="C883" s="128"/>
      <c r="D883" s="14">
        <f t="shared" si="5"/>
        <v>0</v>
      </c>
    </row>
    <row r="884" spans="2:4" x14ac:dyDescent="0.2">
      <c r="B884" s="4"/>
      <c r="C884" s="128"/>
      <c r="D884" s="14">
        <f t="shared" si="5"/>
        <v>0</v>
      </c>
    </row>
    <row r="885" spans="2:4" x14ac:dyDescent="0.2">
      <c r="B885" s="4"/>
      <c r="C885" s="128"/>
      <c r="D885" s="14">
        <f t="shared" si="5"/>
        <v>0</v>
      </c>
    </row>
    <row r="886" spans="2:4" x14ac:dyDescent="0.2">
      <c r="B886" s="4"/>
      <c r="C886" s="128"/>
      <c r="D886" s="14">
        <f t="shared" si="5"/>
        <v>0</v>
      </c>
    </row>
    <row r="887" spans="2:4" x14ac:dyDescent="0.2">
      <c r="B887" s="4"/>
      <c r="C887" s="128"/>
      <c r="D887" s="14">
        <f t="shared" si="5"/>
        <v>0</v>
      </c>
    </row>
    <row r="888" spans="2:4" x14ac:dyDescent="0.2">
      <c r="B888" s="4"/>
      <c r="C888" s="128"/>
      <c r="D888" s="14">
        <f t="shared" si="5"/>
        <v>0</v>
      </c>
    </row>
    <row r="889" spans="2:4" x14ac:dyDescent="0.2">
      <c r="B889" s="4"/>
      <c r="C889" s="128"/>
      <c r="D889" s="14">
        <f t="shared" si="5"/>
        <v>0</v>
      </c>
    </row>
    <row r="890" spans="2:4" x14ac:dyDescent="0.2">
      <c r="B890" s="4"/>
      <c r="C890" s="128"/>
      <c r="D890" s="14">
        <f t="shared" si="5"/>
        <v>0</v>
      </c>
    </row>
    <row r="891" spans="2:4" x14ac:dyDescent="0.2">
      <c r="B891" s="4"/>
      <c r="C891" s="128"/>
    </row>
    <row r="892" spans="2:4" x14ac:dyDescent="0.2">
      <c r="B892" s="4"/>
      <c r="C892" s="128"/>
    </row>
    <row r="893" spans="2:4" x14ac:dyDescent="0.2">
      <c r="B893" s="4"/>
      <c r="C893" s="128"/>
    </row>
    <row r="894" spans="2:4" x14ac:dyDescent="0.2">
      <c r="B894" s="4"/>
      <c r="C894" s="128"/>
    </row>
    <row r="895" spans="2:4" x14ac:dyDescent="0.2">
      <c r="B895" s="4"/>
      <c r="C895" s="128"/>
    </row>
    <row r="896" spans="2:4" x14ac:dyDescent="0.2">
      <c r="B896" s="4"/>
      <c r="C896" s="128"/>
    </row>
    <row r="897" spans="2:3" x14ac:dyDescent="0.2">
      <c r="B897" s="4"/>
      <c r="C897" s="128"/>
    </row>
    <row r="898" spans="2:3" x14ac:dyDescent="0.2">
      <c r="B898" s="4"/>
      <c r="C898" s="128"/>
    </row>
    <row r="899" spans="2:3" x14ac:dyDescent="0.2">
      <c r="B899" s="4"/>
      <c r="C899" s="128"/>
    </row>
    <row r="900" spans="2:3" x14ac:dyDescent="0.2">
      <c r="B900" s="4"/>
      <c r="C900" s="128"/>
    </row>
    <row r="901" spans="2:3" x14ac:dyDescent="0.2">
      <c r="B901" s="4"/>
      <c r="C901" s="128"/>
    </row>
    <row r="902" spans="2:3" x14ac:dyDescent="0.2">
      <c r="B902" s="4"/>
      <c r="C902" s="128"/>
    </row>
    <row r="903" spans="2:3" x14ac:dyDescent="0.2">
      <c r="B903" s="4"/>
      <c r="C903" s="128"/>
    </row>
    <row r="904" spans="2:3" x14ac:dyDescent="0.2">
      <c r="B904" s="4"/>
      <c r="C904" s="128"/>
    </row>
    <row r="905" spans="2:3" x14ac:dyDescent="0.2">
      <c r="B905" s="4"/>
      <c r="C905" s="128"/>
    </row>
    <row r="906" spans="2:3" x14ac:dyDescent="0.2">
      <c r="B906" s="4"/>
      <c r="C906" s="128"/>
    </row>
    <row r="907" spans="2:3" x14ac:dyDescent="0.2">
      <c r="B907" s="4"/>
      <c r="C907" s="128"/>
    </row>
    <row r="908" spans="2:3" x14ac:dyDescent="0.2">
      <c r="B908" s="4"/>
      <c r="C908" s="128"/>
    </row>
    <row r="909" spans="2:3" x14ac:dyDescent="0.2">
      <c r="B909" s="4"/>
      <c r="C909" s="128"/>
    </row>
    <row r="910" spans="2:3" x14ac:dyDescent="0.2">
      <c r="B910" s="4"/>
      <c r="C910" s="128"/>
    </row>
    <row r="911" spans="2:3" x14ac:dyDescent="0.2">
      <c r="B911" s="4"/>
      <c r="C911" s="128"/>
    </row>
    <row r="912" spans="2:3" x14ac:dyDescent="0.2">
      <c r="B912" s="4"/>
      <c r="C912" s="128"/>
    </row>
    <row r="913" spans="2:3" x14ac:dyDescent="0.2">
      <c r="B913" s="4"/>
      <c r="C913" s="128"/>
    </row>
    <row r="914" spans="2:3" x14ac:dyDescent="0.2">
      <c r="B914" s="4"/>
      <c r="C914" s="128"/>
    </row>
    <row r="915" spans="2:3" x14ac:dyDescent="0.2">
      <c r="B915" s="4"/>
      <c r="C915" s="128"/>
    </row>
    <row r="916" spans="2:3" x14ac:dyDescent="0.2">
      <c r="B916" s="4"/>
      <c r="C916" s="128"/>
    </row>
    <row r="917" spans="2:3" x14ac:dyDescent="0.2">
      <c r="B917" s="4"/>
      <c r="C917" s="128"/>
    </row>
    <row r="918" spans="2:3" x14ac:dyDescent="0.2">
      <c r="B918" s="4"/>
      <c r="C918" s="128"/>
    </row>
    <row r="919" spans="2:3" x14ac:dyDescent="0.2">
      <c r="B919" s="4"/>
      <c r="C919" s="128"/>
    </row>
    <row r="920" spans="2:3" x14ac:dyDescent="0.2">
      <c r="B920" s="4"/>
      <c r="C920" s="128"/>
    </row>
    <row r="921" spans="2:3" x14ac:dyDescent="0.2">
      <c r="B921" s="4"/>
      <c r="C921" s="128"/>
    </row>
    <row r="922" spans="2:3" x14ac:dyDescent="0.2">
      <c r="B922" s="4"/>
      <c r="C922" s="128"/>
    </row>
    <row r="923" spans="2:3" x14ac:dyDescent="0.2">
      <c r="B923" s="4"/>
      <c r="C923" s="128"/>
    </row>
    <row r="924" spans="2:3" x14ac:dyDescent="0.2">
      <c r="B924" s="4"/>
      <c r="C924" s="128"/>
    </row>
    <row r="925" spans="2:3" x14ac:dyDescent="0.2">
      <c r="B925" s="4"/>
      <c r="C925" s="128"/>
    </row>
    <row r="926" spans="2:3" x14ac:dyDescent="0.2">
      <c r="B926" s="4"/>
      <c r="C926" s="128"/>
    </row>
    <row r="927" spans="2:3" x14ac:dyDescent="0.2">
      <c r="B927" s="4"/>
      <c r="C927" s="128"/>
    </row>
    <row r="928" spans="2:3" x14ac:dyDescent="0.2">
      <c r="B928" s="4"/>
      <c r="C928" s="128"/>
    </row>
    <row r="929" spans="2:3" x14ac:dyDescent="0.2">
      <c r="B929" s="4"/>
      <c r="C929" s="128"/>
    </row>
    <row r="930" spans="2:3" x14ac:dyDescent="0.2">
      <c r="B930" s="4"/>
      <c r="C930" s="128"/>
    </row>
    <row r="931" spans="2:3" x14ac:dyDescent="0.2">
      <c r="B931" s="4"/>
      <c r="C931" s="128"/>
    </row>
    <row r="932" spans="2:3" x14ac:dyDescent="0.2">
      <c r="B932" s="4"/>
      <c r="C932" s="128"/>
    </row>
    <row r="933" spans="2:3" x14ac:dyDescent="0.2">
      <c r="B933" s="4"/>
      <c r="C933" s="128"/>
    </row>
    <row r="934" spans="2:3" x14ac:dyDescent="0.2">
      <c r="B934" s="4"/>
      <c r="C934" s="128"/>
    </row>
    <row r="935" spans="2:3" x14ac:dyDescent="0.2">
      <c r="B935" s="4"/>
      <c r="C935" s="128"/>
    </row>
    <row r="936" spans="2:3" x14ac:dyDescent="0.2">
      <c r="B936" s="4"/>
      <c r="C936" s="128"/>
    </row>
    <row r="937" spans="2:3" x14ac:dyDescent="0.2">
      <c r="B937" s="4"/>
      <c r="C937" s="128"/>
    </row>
    <row r="938" spans="2:3" x14ac:dyDescent="0.2">
      <c r="B938" s="4"/>
      <c r="C938" s="128"/>
    </row>
    <row r="939" spans="2:3" x14ac:dyDescent="0.2">
      <c r="B939" s="4"/>
      <c r="C939" s="128"/>
    </row>
    <row r="940" spans="2:3" x14ac:dyDescent="0.2">
      <c r="B940" s="4"/>
      <c r="C940" s="128"/>
    </row>
    <row r="941" spans="2:3" x14ac:dyDescent="0.2">
      <c r="B941" s="4"/>
      <c r="C941" s="128"/>
    </row>
    <row r="942" spans="2:3" x14ac:dyDescent="0.2">
      <c r="B942" s="4"/>
      <c r="C942" s="128"/>
    </row>
    <row r="943" spans="2:3" x14ac:dyDescent="0.2">
      <c r="B943" s="4"/>
      <c r="C943" s="128"/>
    </row>
    <row r="944" spans="2:3" x14ac:dyDescent="0.2">
      <c r="B944" s="4"/>
      <c r="C944" s="128"/>
    </row>
    <row r="945" spans="2:3" x14ac:dyDescent="0.2">
      <c r="B945" s="4"/>
      <c r="C945" s="128"/>
    </row>
    <row r="946" spans="2:3" x14ac:dyDescent="0.2">
      <c r="B946" s="4"/>
      <c r="C946" s="128"/>
    </row>
    <row r="947" spans="2:3" x14ac:dyDescent="0.2">
      <c r="B947" s="4"/>
      <c r="C947" s="128"/>
    </row>
    <row r="948" spans="2:3" x14ac:dyDescent="0.2">
      <c r="B948" s="4"/>
      <c r="C948" s="128"/>
    </row>
    <row r="949" spans="2:3" x14ac:dyDescent="0.2">
      <c r="B949" s="4"/>
      <c r="C949" s="128"/>
    </row>
    <row r="950" spans="2:3" x14ac:dyDescent="0.2">
      <c r="B950" s="4"/>
      <c r="C950" s="128"/>
    </row>
    <row r="951" spans="2:3" x14ac:dyDescent="0.2">
      <c r="B951" s="4"/>
      <c r="C951" s="128"/>
    </row>
    <row r="952" spans="2:3" x14ac:dyDescent="0.2">
      <c r="B952" s="4"/>
      <c r="C952" s="128"/>
    </row>
    <row r="953" spans="2:3" x14ac:dyDescent="0.2">
      <c r="B953" s="4"/>
      <c r="C953" s="128"/>
    </row>
    <row r="954" spans="2:3" x14ac:dyDescent="0.2">
      <c r="B954" s="4"/>
      <c r="C954" s="128"/>
    </row>
    <row r="955" spans="2:3" x14ac:dyDescent="0.2">
      <c r="B955" s="4"/>
      <c r="C955" s="128"/>
    </row>
    <row r="956" spans="2:3" x14ac:dyDescent="0.2">
      <c r="B956" s="4"/>
      <c r="C956" s="128"/>
    </row>
    <row r="957" spans="2:3" x14ac:dyDescent="0.2">
      <c r="B957" s="4"/>
      <c r="C957" s="128"/>
    </row>
    <row r="958" spans="2:3" x14ac:dyDescent="0.2">
      <c r="B958" s="4"/>
      <c r="C958" s="128"/>
    </row>
    <row r="959" spans="2:3" x14ac:dyDescent="0.2">
      <c r="B959" s="4"/>
      <c r="C959" s="128"/>
    </row>
    <row r="960" spans="2:3" x14ac:dyDescent="0.2">
      <c r="B960" s="4"/>
      <c r="C960" s="128"/>
    </row>
    <row r="961" spans="2:3" x14ac:dyDescent="0.2">
      <c r="B961" s="4"/>
      <c r="C961" s="128"/>
    </row>
    <row r="962" spans="2:3" x14ac:dyDescent="0.2">
      <c r="B962" s="4"/>
      <c r="C962" s="128"/>
    </row>
    <row r="963" spans="2:3" x14ac:dyDescent="0.2">
      <c r="B963" s="4"/>
      <c r="C963" s="128"/>
    </row>
    <row r="964" spans="2:3" x14ac:dyDescent="0.2">
      <c r="B964" s="4"/>
      <c r="C964" s="128"/>
    </row>
    <row r="965" spans="2:3" x14ac:dyDescent="0.2">
      <c r="B965" s="4"/>
      <c r="C965" s="128"/>
    </row>
    <row r="966" spans="2:3" x14ac:dyDescent="0.2">
      <c r="B966" s="4"/>
      <c r="C966" s="128"/>
    </row>
    <row r="967" spans="2:3" x14ac:dyDescent="0.2">
      <c r="B967" s="4"/>
      <c r="C967" s="128"/>
    </row>
    <row r="968" spans="2:3" x14ac:dyDescent="0.2">
      <c r="B968" s="4"/>
      <c r="C968" s="128"/>
    </row>
    <row r="969" spans="2:3" x14ac:dyDescent="0.2">
      <c r="B969" s="4"/>
      <c r="C969" s="128"/>
    </row>
    <row r="970" spans="2:3" x14ac:dyDescent="0.2">
      <c r="B970" s="4"/>
      <c r="C970" s="128"/>
    </row>
    <row r="971" spans="2:3" x14ac:dyDescent="0.2">
      <c r="B971" s="4"/>
      <c r="C971" s="128"/>
    </row>
    <row r="972" spans="2:3" x14ac:dyDescent="0.2">
      <c r="B972" s="4"/>
      <c r="C972" s="128"/>
    </row>
    <row r="973" spans="2:3" x14ac:dyDescent="0.2">
      <c r="B973" s="4"/>
      <c r="C973" s="128"/>
    </row>
    <row r="974" spans="2:3" x14ac:dyDescent="0.2">
      <c r="B974" s="4"/>
      <c r="C974" s="128"/>
    </row>
    <row r="975" spans="2:3" x14ac:dyDescent="0.2">
      <c r="B975" s="4"/>
      <c r="C975" s="128"/>
    </row>
    <row r="976" spans="2:3" x14ac:dyDescent="0.2">
      <c r="B976" s="4"/>
      <c r="C976" s="128"/>
    </row>
    <row r="977" spans="2:3" x14ac:dyDescent="0.2">
      <c r="B977" s="4"/>
      <c r="C977" s="128"/>
    </row>
    <row r="978" spans="2:3" x14ac:dyDescent="0.2">
      <c r="B978" s="4"/>
      <c r="C978" s="128"/>
    </row>
    <row r="979" spans="2:3" x14ac:dyDescent="0.2">
      <c r="B979" s="4"/>
      <c r="C979" s="128"/>
    </row>
    <row r="980" spans="2:3" x14ac:dyDescent="0.2">
      <c r="B980" s="4"/>
      <c r="C980" s="128"/>
    </row>
    <row r="981" spans="2:3" x14ac:dyDescent="0.2">
      <c r="B981" s="4"/>
      <c r="C981" s="128"/>
    </row>
    <row r="982" spans="2:3" x14ac:dyDescent="0.2">
      <c r="B982" s="4"/>
      <c r="C982" s="128"/>
    </row>
    <row r="983" spans="2:3" x14ac:dyDescent="0.2">
      <c r="B983" s="4"/>
      <c r="C983" s="128"/>
    </row>
    <row r="984" spans="2:3" x14ac:dyDescent="0.2">
      <c r="B984" s="4"/>
      <c r="C984" s="128"/>
    </row>
    <row r="985" spans="2:3" x14ac:dyDescent="0.2">
      <c r="B985" s="4"/>
      <c r="C985" s="128"/>
    </row>
    <row r="986" spans="2:3" x14ac:dyDescent="0.2">
      <c r="B986" s="4"/>
      <c r="C986" s="128"/>
    </row>
    <row r="987" spans="2:3" x14ac:dyDescent="0.2">
      <c r="B987" s="4"/>
      <c r="C987" s="128"/>
    </row>
    <row r="988" spans="2:3" x14ac:dyDescent="0.2">
      <c r="B988" s="4"/>
      <c r="C988" s="128"/>
    </row>
    <row r="989" spans="2:3" x14ac:dyDescent="0.2">
      <c r="B989" s="4"/>
      <c r="C989" s="128"/>
    </row>
    <row r="990" spans="2:3" x14ac:dyDescent="0.2">
      <c r="B990" s="4"/>
      <c r="C990" s="128"/>
    </row>
    <row r="991" spans="2:3" x14ac:dyDescent="0.2">
      <c r="B991" s="4"/>
      <c r="C991" s="128"/>
    </row>
    <row r="992" spans="2:3" x14ac:dyDescent="0.2">
      <c r="B992" s="4"/>
      <c r="C992" s="128"/>
    </row>
    <row r="993" spans="2:3" x14ac:dyDescent="0.2">
      <c r="B993" s="4"/>
      <c r="C993" s="128"/>
    </row>
    <row r="994" spans="2:3" x14ac:dyDescent="0.2">
      <c r="B994" s="4"/>
      <c r="C994" s="128"/>
    </row>
    <row r="995" spans="2:3" x14ac:dyDescent="0.2">
      <c r="B995" s="4"/>
      <c r="C995" s="128"/>
    </row>
    <row r="996" spans="2:3" x14ac:dyDescent="0.2">
      <c r="B996" s="4"/>
      <c r="C996" s="128"/>
    </row>
    <row r="997" spans="2:3" x14ac:dyDescent="0.2">
      <c r="B997" s="4"/>
      <c r="C997" s="128"/>
    </row>
    <row r="998" spans="2:3" x14ac:dyDescent="0.2">
      <c r="B998" s="4"/>
      <c r="C998" s="128"/>
    </row>
    <row r="999" spans="2:3" x14ac:dyDescent="0.2">
      <c r="B999" s="4"/>
      <c r="C999" s="128"/>
    </row>
    <row r="1000" spans="2:3" x14ac:dyDescent="0.2">
      <c r="B1000" s="4"/>
      <c r="C1000" s="128"/>
    </row>
    <row r="1001" spans="2:3" x14ac:dyDescent="0.2">
      <c r="B1001" s="4"/>
      <c r="C1001" s="128"/>
    </row>
    <row r="1002" spans="2:3" x14ac:dyDescent="0.2">
      <c r="B1002" s="4"/>
      <c r="C1002" s="128"/>
    </row>
    <row r="1003" spans="2:3" x14ac:dyDescent="0.2">
      <c r="B1003" s="4"/>
      <c r="C1003" s="128"/>
    </row>
    <row r="1004" spans="2:3" x14ac:dyDescent="0.2">
      <c r="B1004" s="4"/>
      <c r="C1004" s="128"/>
    </row>
    <row r="1005" spans="2:3" x14ac:dyDescent="0.2">
      <c r="B1005" s="4"/>
      <c r="C1005" s="128"/>
    </row>
    <row r="1006" spans="2:3" x14ac:dyDescent="0.2">
      <c r="B1006" s="4"/>
      <c r="C1006" s="128"/>
    </row>
    <row r="1007" spans="2:3" x14ac:dyDescent="0.2">
      <c r="B1007" s="4"/>
      <c r="C1007" s="128"/>
    </row>
    <row r="1008" spans="2:3" x14ac:dyDescent="0.2">
      <c r="B1008" s="4"/>
      <c r="C1008" s="128"/>
    </row>
    <row r="1009" spans="2:3" x14ac:dyDescent="0.2">
      <c r="B1009" s="4"/>
      <c r="C1009" s="128"/>
    </row>
    <row r="1010" spans="2:3" x14ac:dyDescent="0.2">
      <c r="B1010" s="4"/>
      <c r="C1010" s="128"/>
    </row>
    <row r="1011" spans="2:3" x14ac:dyDescent="0.2">
      <c r="B1011" s="4"/>
      <c r="C1011" s="128"/>
    </row>
    <row r="1012" spans="2:3" x14ac:dyDescent="0.2">
      <c r="B1012" s="4"/>
      <c r="C1012" s="128"/>
    </row>
    <row r="1013" spans="2:3" x14ac:dyDescent="0.2">
      <c r="B1013" s="4"/>
      <c r="C1013" s="128"/>
    </row>
    <row r="1014" spans="2:3" x14ac:dyDescent="0.2">
      <c r="B1014" s="4"/>
      <c r="C1014" s="128"/>
    </row>
    <row r="1015" spans="2:3" x14ac:dyDescent="0.2">
      <c r="B1015" s="4"/>
      <c r="C1015" s="128"/>
    </row>
    <row r="1016" spans="2:3" x14ac:dyDescent="0.2">
      <c r="B1016" s="4"/>
      <c r="C1016" s="128"/>
    </row>
    <row r="1017" spans="2:3" x14ac:dyDescent="0.2">
      <c r="B1017" s="4"/>
      <c r="C1017" s="128"/>
    </row>
    <row r="1018" spans="2:3" x14ac:dyDescent="0.2">
      <c r="B1018" s="4"/>
      <c r="C1018" s="128"/>
    </row>
    <row r="1019" spans="2:3" x14ac:dyDescent="0.2">
      <c r="B1019" s="4"/>
      <c r="C1019" s="128"/>
    </row>
    <row r="1020" spans="2:3" x14ac:dyDescent="0.2">
      <c r="B1020" s="4"/>
      <c r="C1020" s="128"/>
    </row>
    <row r="1021" spans="2:3" x14ac:dyDescent="0.2">
      <c r="B1021" s="4"/>
      <c r="C1021" s="128"/>
    </row>
    <row r="1022" spans="2:3" x14ac:dyDescent="0.2">
      <c r="B1022" s="4"/>
      <c r="C1022" s="128"/>
    </row>
    <row r="1023" spans="2:3" x14ac:dyDescent="0.2">
      <c r="B1023" s="4"/>
      <c r="C1023" s="128"/>
    </row>
    <row r="1024" spans="2:3" x14ac:dyDescent="0.2">
      <c r="B1024" s="4"/>
      <c r="C1024" s="128"/>
    </row>
    <row r="1025" spans="2:3" x14ac:dyDescent="0.2">
      <c r="B1025" s="4"/>
      <c r="C1025" s="128"/>
    </row>
    <row r="1026" spans="2:3" x14ac:dyDescent="0.2">
      <c r="B1026" s="4"/>
      <c r="C1026" s="128"/>
    </row>
    <row r="1027" spans="2:3" x14ac:dyDescent="0.2">
      <c r="B1027" s="4"/>
      <c r="C1027" s="128"/>
    </row>
    <row r="1028" spans="2:3" x14ac:dyDescent="0.2">
      <c r="B1028" s="4"/>
      <c r="C1028" s="128"/>
    </row>
    <row r="1029" spans="2:3" x14ac:dyDescent="0.2">
      <c r="B1029" s="4"/>
      <c r="C1029" s="128"/>
    </row>
    <row r="1030" spans="2:3" x14ac:dyDescent="0.2">
      <c r="B1030" s="4"/>
      <c r="C1030" s="128"/>
    </row>
    <row r="1031" spans="2:3" x14ac:dyDescent="0.2">
      <c r="B1031" s="4"/>
      <c r="C1031" s="128"/>
    </row>
    <row r="1032" spans="2:3" x14ac:dyDescent="0.2">
      <c r="B1032" s="4"/>
      <c r="C1032" s="128"/>
    </row>
    <row r="1033" spans="2:3" x14ac:dyDescent="0.2">
      <c r="B1033" s="4"/>
      <c r="C1033" s="128"/>
    </row>
    <row r="1034" spans="2:3" x14ac:dyDescent="0.2">
      <c r="B1034" s="4"/>
      <c r="C1034" s="128"/>
    </row>
    <row r="1035" spans="2:3" x14ac:dyDescent="0.2">
      <c r="B1035" s="4"/>
      <c r="C1035" s="128"/>
    </row>
    <row r="1036" spans="2:3" x14ac:dyDescent="0.2">
      <c r="B1036" s="4"/>
      <c r="C1036" s="128"/>
    </row>
    <row r="1037" spans="2:3" x14ac:dyDescent="0.2">
      <c r="B1037" s="4"/>
      <c r="C1037" s="128"/>
    </row>
    <row r="1038" spans="2:3" x14ac:dyDescent="0.2">
      <c r="B1038" s="4"/>
      <c r="C1038" s="128"/>
    </row>
    <row r="1039" spans="2:3" x14ac:dyDescent="0.2">
      <c r="B1039" s="4"/>
      <c r="C1039" s="128"/>
    </row>
    <row r="1040" spans="2:3" x14ac:dyDescent="0.2">
      <c r="B1040" s="4"/>
      <c r="C1040" s="128"/>
    </row>
    <row r="1041" spans="2:3" x14ac:dyDescent="0.2">
      <c r="B1041" s="4"/>
      <c r="C1041" s="128"/>
    </row>
    <row r="1042" spans="2:3" x14ac:dyDescent="0.2">
      <c r="B1042" s="4"/>
      <c r="C1042" s="128"/>
    </row>
    <row r="1043" spans="2:3" x14ac:dyDescent="0.2">
      <c r="B1043" s="4"/>
      <c r="C1043" s="128"/>
    </row>
    <row r="1044" spans="2:3" x14ac:dyDescent="0.2">
      <c r="B1044" s="4"/>
      <c r="C1044" s="128"/>
    </row>
    <row r="1045" spans="2:3" x14ac:dyDescent="0.2">
      <c r="B1045" s="4"/>
      <c r="C1045" s="128"/>
    </row>
    <row r="1046" spans="2:3" x14ac:dyDescent="0.2">
      <c r="B1046" s="4"/>
      <c r="C1046" s="128"/>
    </row>
    <row r="1047" spans="2:3" x14ac:dyDescent="0.2">
      <c r="B1047" s="4"/>
      <c r="C1047" s="128"/>
    </row>
    <row r="1048" spans="2:3" x14ac:dyDescent="0.2">
      <c r="B1048" s="4"/>
      <c r="C1048" s="128"/>
    </row>
    <row r="1049" spans="2:3" x14ac:dyDescent="0.2">
      <c r="B1049" s="4"/>
      <c r="C1049" s="128"/>
    </row>
    <row r="1050" spans="2:3" x14ac:dyDescent="0.2">
      <c r="B1050" s="4"/>
      <c r="C1050" s="128"/>
    </row>
    <row r="1051" spans="2:3" x14ac:dyDescent="0.2">
      <c r="B1051" s="4"/>
      <c r="C1051" s="128"/>
    </row>
    <row r="1052" spans="2:3" x14ac:dyDescent="0.2">
      <c r="B1052" s="4"/>
      <c r="C1052" s="128"/>
    </row>
    <row r="1053" spans="2:3" x14ac:dyDescent="0.2">
      <c r="B1053" s="4"/>
      <c r="C1053" s="128"/>
    </row>
    <row r="1054" spans="2:3" x14ac:dyDescent="0.2">
      <c r="B1054" s="4"/>
      <c r="C1054" s="128"/>
    </row>
    <row r="1055" spans="2:3" x14ac:dyDescent="0.2">
      <c r="B1055" s="4"/>
      <c r="C1055" s="128"/>
    </row>
    <row r="1056" spans="2:3" x14ac:dyDescent="0.2">
      <c r="B1056" s="4"/>
      <c r="C1056" s="128"/>
    </row>
    <row r="1057" spans="2:3" x14ac:dyDescent="0.2">
      <c r="B1057" s="4"/>
      <c r="C1057" s="128"/>
    </row>
    <row r="1058" spans="2:3" x14ac:dyDescent="0.2">
      <c r="B1058" s="4"/>
      <c r="C1058" s="128"/>
    </row>
    <row r="1059" spans="2:3" x14ac:dyDescent="0.2">
      <c r="B1059" s="4"/>
      <c r="C1059" s="128"/>
    </row>
    <row r="1060" spans="2:3" x14ac:dyDescent="0.2">
      <c r="B1060" s="4"/>
      <c r="C1060" s="128"/>
    </row>
    <row r="1061" spans="2:3" x14ac:dyDescent="0.2">
      <c r="B1061" s="4"/>
      <c r="C1061" s="128"/>
    </row>
    <row r="1062" spans="2:3" x14ac:dyDescent="0.2">
      <c r="B1062" s="4"/>
      <c r="C1062" s="128"/>
    </row>
    <row r="1063" spans="2:3" x14ac:dyDescent="0.2">
      <c r="B1063" s="4"/>
      <c r="C1063" s="128"/>
    </row>
    <row r="1064" spans="2:3" x14ac:dyDescent="0.2">
      <c r="B1064" s="4"/>
      <c r="C1064" s="128"/>
    </row>
    <row r="1065" spans="2:3" x14ac:dyDescent="0.2">
      <c r="B1065" s="4"/>
      <c r="C1065" s="128"/>
    </row>
    <row r="1066" spans="2:3" x14ac:dyDescent="0.2">
      <c r="B1066" s="4"/>
      <c r="C1066" s="128"/>
    </row>
    <row r="1067" spans="2:3" x14ac:dyDescent="0.2">
      <c r="B1067" s="4"/>
      <c r="C1067" s="128"/>
    </row>
    <row r="1068" spans="2:3" x14ac:dyDescent="0.2">
      <c r="B1068" s="4"/>
      <c r="C1068" s="128"/>
    </row>
    <row r="1069" spans="2:3" x14ac:dyDescent="0.2">
      <c r="B1069" s="4"/>
      <c r="C1069" s="128"/>
    </row>
    <row r="1070" spans="2:3" x14ac:dyDescent="0.2">
      <c r="B1070" s="4"/>
      <c r="C1070" s="128"/>
    </row>
    <row r="1071" spans="2:3" x14ac:dyDescent="0.2">
      <c r="B1071" s="4"/>
      <c r="C1071" s="128"/>
    </row>
    <row r="1072" spans="2:3" x14ac:dyDescent="0.2">
      <c r="B1072" s="4"/>
      <c r="C1072" s="128"/>
    </row>
    <row r="1073" spans="2:3" x14ac:dyDescent="0.2">
      <c r="B1073" s="4"/>
      <c r="C1073" s="128"/>
    </row>
    <row r="1074" spans="2:3" x14ac:dyDescent="0.2">
      <c r="B1074" s="4"/>
      <c r="C1074" s="128"/>
    </row>
    <row r="1075" spans="2:3" x14ac:dyDescent="0.2">
      <c r="B1075" s="4"/>
      <c r="C1075" s="128"/>
    </row>
    <row r="1076" spans="2:3" x14ac:dyDescent="0.2">
      <c r="B1076" s="4"/>
      <c r="C1076" s="128"/>
    </row>
    <row r="1077" spans="2:3" x14ac:dyDescent="0.2">
      <c r="B1077" s="4"/>
      <c r="C1077" s="128"/>
    </row>
    <row r="1078" spans="2:3" x14ac:dyDescent="0.2">
      <c r="B1078" s="4"/>
      <c r="C1078" s="128"/>
    </row>
    <row r="1079" spans="2:3" x14ac:dyDescent="0.2">
      <c r="B1079" s="4"/>
      <c r="C1079" s="128"/>
    </row>
    <row r="1080" spans="2:3" x14ac:dyDescent="0.2">
      <c r="B1080" s="4"/>
      <c r="C1080" s="128"/>
    </row>
    <row r="1081" spans="2:3" x14ac:dyDescent="0.2">
      <c r="B1081" s="4"/>
      <c r="C1081" s="128"/>
    </row>
    <row r="1082" spans="2:3" x14ac:dyDescent="0.2">
      <c r="B1082" s="4"/>
      <c r="C1082" s="128"/>
    </row>
    <row r="1083" spans="2:3" x14ac:dyDescent="0.2">
      <c r="B1083" s="4"/>
      <c r="C1083" s="128"/>
    </row>
    <row r="1084" spans="2:3" x14ac:dyDescent="0.2">
      <c r="B1084" s="4"/>
      <c r="C1084" s="128"/>
    </row>
    <row r="1085" spans="2:3" x14ac:dyDescent="0.2">
      <c r="B1085" s="4"/>
      <c r="C1085" s="128"/>
    </row>
    <row r="1086" spans="2:3" x14ac:dyDescent="0.2">
      <c r="B1086" s="4"/>
      <c r="C1086" s="128"/>
    </row>
    <row r="1087" spans="2:3" x14ac:dyDescent="0.2">
      <c r="B1087" s="4"/>
      <c r="C1087" s="128"/>
    </row>
    <row r="1088" spans="2:3" x14ac:dyDescent="0.2">
      <c r="B1088" s="4"/>
      <c r="C1088" s="128"/>
    </row>
    <row r="1089" spans="2:3" x14ac:dyDescent="0.2">
      <c r="B1089" s="4"/>
      <c r="C1089" s="128"/>
    </row>
    <row r="1090" spans="2:3" x14ac:dyDescent="0.2">
      <c r="B1090" s="4"/>
      <c r="C1090" s="128"/>
    </row>
    <row r="1091" spans="2:3" x14ac:dyDescent="0.2">
      <c r="B1091" s="4"/>
      <c r="C1091" s="128"/>
    </row>
    <row r="1092" spans="2:3" x14ac:dyDescent="0.2">
      <c r="B1092" s="4"/>
      <c r="C1092" s="128"/>
    </row>
    <row r="1093" spans="2:3" x14ac:dyDescent="0.2">
      <c r="B1093" s="4"/>
      <c r="C1093" s="128"/>
    </row>
    <row r="1094" spans="2:3" x14ac:dyDescent="0.2">
      <c r="B1094" s="4"/>
      <c r="C1094" s="128"/>
    </row>
    <row r="1095" spans="2:3" x14ac:dyDescent="0.2">
      <c r="B1095" s="4"/>
      <c r="C1095" s="128"/>
    </row>
    <row r="1096" spans="2:3" x14ac:dyDescent="0.2">
      <c r="B1096" s="4"/>
      <c r="C1096" s="128"/>
    </row>
    <row r="1097" spans="2:3" x14ac:dyDescent="0.2">
      <c r="B1097" s="4"/>
      <c r="C1097" s="128"/>
    </row>
    <row r="1098" spans="2:3" x14ac:dyDescent="0.2">
      <c r="B1098" s="4"/>
      <c r="C1098" s="128"/>
    </row>
    <row r="1099" spans="2:3" x14ac:dyDescent="0.2">
      <c r="B1099" s="4"/>
      <c r="C1099" s="128"/>
    </row>
    <row r="1100" spans="2:3" x14ac:dyDescent="0.2">
      <c r="B1100" s="4"/>
      <c r="C1100" s="128"/>
    </row>
    <row r="1101" spans="2:3" x14ac:dyDescent="0.2">
      <c r="B1101" s="4"/>
      <c r="C1101" s="128"/>
    </row>
    <row r="1102" spans="2:3" x14ac:dyDescent="0.2">
      <c r="B1102" s="4"/>
      <c r="C1102" s="128"/>
    </row>
    <row r="1103" spans="2:3" x14ac:dyDescent="0.2">
      <c r="B1103" s="4"/>
      <c r="C1103" s="128"/>
    </row>
    <row r="1104" spans="2:3" x14ac:dyDescent="0.2">
      <c r="B1104" s="4"/>
      <c r="C1104" s="128"/>
    </row>
    <row r="1105" spans="2:3" x14ac:dyDescent="0.2">
      <c r="B1105" s="4"/>
      <c r="C1105" s="128"/>
    </row>
    <row r="1106" spans="2:3" x14ac:dyDescent="0.2">
      <c r="B1106" s="4"/>
      <c r="C1106" s="128"/>
    </row>
    <row r="1107" spans="2:3" x14ac:dyDescent="0.2">
      <c r="B1107" s="4"/>
      <c r="C1107" s="128"/>
    </row>
    <row r="1108" spans="2:3" x14ac:dyDescent="0.2">
      <c r="B1108" s="4"/>
      <c r="C1108" s="128"/>
    </row>
    <row r="1109" spans="2:3" x14ac:dyDescent="0.2">
      <c r="B1109" s="4"/>
      <c r="C1109" s="128"/>
    </row>
    <row r="1110" spans="2:3" x14ac:dyDescent="0.2">
      <c r="B1110" s="4"/>
      <c r="C1110" s="128"/>
    </row>
    <row r="1111" spans="2:3" x14ac:dyDescent="0.2">
      <c r="B1111" s="4"/>
      <c r="C1111" s="128"/>
    </row>
    <row r="1112" spans="2:3" x14ac:dyDescent="0.2">
      <c r="B1112" s="4"/>
      <c r="C1112" s="128"/>
    </row>
    <row r="1113" spans="2:3" x14ac:dyDescent="0.2">
      <c r="B1113" s="4"/>
      <c r="C1113" s="128"/>
    </row>
    <row r="1114" spans="2:3" x14ac:dyDescent="0.2">
      <c r="B1114" s="4"/>
      <c r="C1114" s="128"/>
    </row>
    <row r="1115" spans="2:3" x14ac:dyDescent="0.2">
      <c r="B1115" s="4"/>
      <c r="C1115" s="128"/>
    </row>
    <row r="1116" spans="2:3" x14ac:dyDescent="0.2">
      <c r="B1116" s="4"/>
      <c r="C1116" s="128"/>
    </row>
    <row r="1117" spans="2:3" x14ac:dyDescent="0.2">
      <c r="B1117" s="4"/>
      <c r="C1117" s="128"/>
    </row>
    <row r="1118" spans="2:3" x14ac:dyDescent="0.2">
      <c r="B1118" s="4"/>
      <c r="C1118" s="128"/>
    </row>
    <row r="1119" spans="2:3" x14ac:dyDescent="0.2">
      <c r="B1119" s="4"/>
      <c r="C1119" s="128"/>
    </row>
    <row r="1120" spans="2:3" x14ac:dyDescent="0.2">
      <c r="B1120" s="4"/>
      <c r="C1120" s="128"/>
    </row>
    <row r="1121" spans="2:3" x14ac:dyDescent="0.2">
      <c r="B1121" s="4"/>
      <c r="C1121" s="128"/>
    </row>
    <row r="1122" spans="2:3" x14ac:dyDescent="0.2">
      <c r="B1122" s="4"/>
      <c r="C1122" s="128"/>
    </row>
    <row r="1123" spans="2:3" x14ac:dyDescent="0.2">
      <c r="B1123" s="4"/>
      <c r="C1123" s="128"/>
    </row>
    <row r="1124" spans="2:3" x14ac:dyDescent="0.2">
      <c r="B1124" s="4"/>
      <c r="C1124" s="128"/>
    </row>
    <row r="1125" spans="2:3" x14ac:dyDescent="0.2">
      <c r="B1125" s="4"/>
      <c r="C1125" s="128"/>
    </row>
    <row r="1126" spans="2:3" x14ac:dyDescent="0.2">
      <c r="B1126" s="4"/>
      <c r="C1126" s="128"/>
    </row>
    <row r="1127" spans="2:3" x14ac:dyDescent="0.2">
      <c r="B1127" s="4"/>
      <c r="C1127" s="128"/>
    </row>
    <row r="1128" spans="2:3" x14ac:dyDescent="0.2">
      <c r="B1128" s="4"/>
      <c r="C1128" s="128"/>
    </row>
    <row r="1129" spans="2:3" x14ac:dyDescent="0.2">
      <c r="B1129" s="4"/>
      <c r="C1129" s="128"/>
    </row>
    <row r="1130" spans="2:3" x14ac:dyDescent="0.2">
      <c r="B1130" s="4"/>
      <c r="C1130" s="128"/>
    </row>
    <row r="1131" spans="2:3" x14ac:dyDescent="0.2">
      <c r="B1131" s="4"/>
      <c r="C1131" s="128"/>
    </row>
    <row r="1132" spans="2:3" x14ac:dyDescent="0.2">
      <c r="B1132" s="4"/>
      <c r="C1132" s="128"/>
    </row>
    <row r="1133" spans="2:3" x14ac:dyDescent="0.2">
      <c r="B1133" s="4"/>
      <c r="C1133" s="128"/>
    </row>
    <row r="1134" spans="2:3" x14ac:dyDescent="0.2">
      <c r="B1134" s="4"/>
      <c r="C1134" s="128"/>
    </row>
    <row r="1135" spans="2:3" x14ac:dyDescent="0.2">
      <c r="B1135" s="4"/>
      <c r="C1135" s="128"/>
    </row>
    <row r="1136" spans="2:3" x14ac:dyDescent="0.2">
      <c r="B1136" s="4"/>
      <c r="C1136" s="128"/>
    </row>
    <row r="1137" spans="2:3" x14ac:dyDescent="0.2">
      <c r="B1137" s="4"/>
      <c r="C1137" s="128"/>
    </row>
    <row r="1138" spans="2:3" x14ac:dyDescent="0.2">
      <c r="B1138" s="4"/>
      <c r="C1138" s="128"/>
    </row>
    <row r="1139" spans="2:3" x14ac:dyDescent="0.2">
      <c r="B1139" s="4"/>
      <c r="C1139" s="128"/>
    </row>
    <row r="1140" spans="2:3" x14ac:dyDescent="0.2">
      <c r="B1140" s="4"/>
      <c r="C1140" s="128"/>
    </row>
    <row r="1141" spans="2:3" x14ac:dyDescent="0.2">
      <c r="B1141" s="4"/>
      <c r="C1141" s="128"/>
    </row>
    <row r="1142" spans="2:3" x14ac:dyDescent="0.2">
      <c r="B1142" s="4"/>
      <c r="C1142" s="128"/>
    </row>
    <row r="1143" spans="2:3" x14ac:dyDescent="0.2">
      <c r="B1143" s="4"/>
      <c r="C1143" s="128"/>
    </row>
    <row r="1144" spans="2:3" x14ac:dyDescent="0.2">
      <c r="B1144" s="4"/>
      <c r="C1144" s="128"/>
    </row>
    <row r="1145" spans="2:3" x14ac:dyDescent="0.2">
      <c r="B1145" s="4"/>
      <c r="C1145" s="128"/>
    </row>
    <row r="1146" spans="2:3" x14ac:dyDescent="0.2">
      <c r="B1146" s="4"/>
      <c r="C1146" s="128"/>
    </row>
    <row r="1147" spans="2:3" x14ac:dyDescent="0.2">
      <c r="B1147" s="4"/>
      <c r="C1147" s="128"/>
    </row>
    <row r="1148" spans="2:3" x14ac:dyDescent="0.2">
      <c r="B1148" s="4"/>
      <c r="C1148" s="128"/>
    </row>
    <row r="1149" spans="2:3" x14ac:dyDescent="0.2">
      <c r="B1149" s="4"/>
      <c r="C1149" s="128"/>
    </row>
    <row r="1150" spans="2:3" x14ac:dyDescent="0.2">
      <c r="B1150" s="4"/>
      <c r="C1150" s="128"/>
    </row>
    <row r="1151" spans="2:3" x14ac:dyDescent="0.2">
      <c r="B1151" s="4"/>
      <c r="C1151" s="128"/>
    </row>
    <row r="1152" spans="2:3" x14ac:dyDescent="0.2">
      <c r="B1152" s="4"/>
      <c r="C1152" s="128"/>
    </row>
    <row r="1153" spans="2:3" x14ac:dyDescent="0.2">
      <c r="B1153" s="4"/>
      <c r="C1153" s="128"/>
    </row>
    <row r="1154" spans="2:3" x14ac:dyDescent="0.2">
      <c r="B1154" s="4"/>
      <c r="C1154" s="128"/>
    </row>
    <row r="1155" spans="2:3" x14ac:dyDescent="0.2">
      <c r="B1155" s="4"/>
      <c r="C1155" s="128"/>
    </row>
    <row r="1156" spans="2:3" x14ac:dyDescent="0.2">
      <c r="B1156" s="4"/>
      <c r="C1156" s="128"/>
    </row>
    <row r="1157" spans="2:3" x14ac:dyDescent="0.2">
      <c r="B1157" s="4"/>
      <c r="C1157" s="128"/>
    </row>
    <row r="1158" spans="2:3" x14ac:dyDescent="0.2">
      <c r="B1158" s="4"/>
      <c r="C1158" s="128"/>
    </row>
    <row r="1159" spans="2:3" x14ac:dyDescent="0.2">
      <c r="B1159" s="4"/>
      <c r="C1159" s="128"/>
    </row>
    <row r="1160" spans="2:3" x14ac:dyDescent="0.2">
      <c r="B1160" s="4"/>
      <c r="C1160" s="128"/>
    </row>
    <row r="1161" spans="2:3" x14ac:dyDescent="0.2">
      <c r="B1161" s="4"/>
      <c r="C1161" s="128"/>
    </row>
    <row r="1162" spans="2:3" x14ac:dyDescent="0.2">
      <c r="B1162" s="4"/>
      <c r="C1162" s="128"/>
    </row>
    <row r="1163" spans="2:3" x14ac:dyDescent="0.2">
      <c r="B1163" s="4"/>
      <c r="C1163" s="128"/>
    </row>
    <row r="1164" spans="2:3" x14ac:dyDescent="0.2">
      <c r="B1164" s="4"/>
      <c r="C1164" s="128"/>
    </row>
    <row r="1165" spans="2:3" x14ac:dyDescent="0.2">
      <c r="B1165" s="4"/>
      <c r="C1165" s="128"/>
    </row>
    <row r="1166" spans="2:3" x14ac:dyDescent="0.2">
      <c r="B1166" s="4"/>
      <c r="C1166" s="128"/>
    </row>
    <row r="1167" spans="2:3" x14ac:dyDescent="0.2">
      <c r="B1167" s="4"/>
      <c r="C1167" s="128"/>
    </row>
    <row r="1168" spans="2:3" x14ac:dyDescent="0.2">
      <c r="B1168" s="4"/>
      <c r="C1168" s="128"/>
    </row>
    <row r="1169" spans="2:3" x14ac:dyDescent="0.2">
      <c r="B1169" s="4"/>
      <c r="C1169" s="128"/>
    </row>
    <row r="1170" spans="2:3" x14ac:dyDescent="0.2">
      <c r="B1170" s="4"/>
      <c r="C1170" s="128"/>
    </row>
    <row r="1171" spans="2:3" x14ac:dyDescent="0.2">
      <c r="B1171" s="4"/>
      <c r="C1171" s="128"/>
    </row>
    <row r="1172" spans="2:3" x14ac:dyDescent="0.2">
      <c r="B1172" s="4"/>
      <c r="C1172" s="128"/>
    </row>
    <row r="1173" spans="2:3" x14ac:dyDescent="0.2">
      <c r="B1173" s="4"/>
      <c r="C1173" s="128"/>
    </row>
    <row r="1174" spans="2:3" x14ac:dyDescent="0.2">
      <c r="B1174" s="4"/>
      <c r="C1174" s="128"/>
    </row>
    <row r="1175" spans="2:3" x14ac:dyDescent="0.2">
      <c r="B1175" s="4"/>
      <c r="C1175" s="128"/>
    </row>
    <row r="1176" spans="2:3" x14ac:dyDescent="0.2">
      <c r="B1176" s="4"/>
      <c r="C1176" s="128"/>
    </row>
    <row r="1177" spans="2:3" x14ac:dyDescent="0.2">
      <c r="B1177" s="4"/>
      <c r="C1177" s="128"/>
    </row>
    <row r="1178" spans="2:3" x14ac:dyDescent="0.2">
      <c r="B1178" s="4"/>
      <c r="C1178" s="128"/>
    </row>
    <row r="1179" spans="2:3" x14ac:dyDescent="0.2">
      <c r="B1179" s="4"/>
      <c r="C1179" s="128"/>
    </row>
    <row r="1180" spans="2:3" x14ac:dyDescent="0.2">
      <c r="B1180" s="4"/>
      <c r="C1180" s="128"/>
    </row>
    <row r="1181" spans="2:3" x14ac:dyDescent="0.2">
      <c r="B1181" s="4"/>
      <c r="C1181" s="128"/>
    </row>
    <row r="1182" spans="2:3" x14ac:dyDescent="0.2">
      <c r="B1182" s="4"/>
      <c r="C1182" s="128"/>
    </row>
    <row r="1183" spans="2:3" x14ac:dyDescent="0.2">
      <c r="B1183" s="4"/>
      <c r="C1183" s="128"/>
    </row>
    <row r="1184" spans="2:3" x14ac:dyDescent="0.2">
      <c r="B1184" s="4"/>
      <c r="C1184" s="128"/>
    </row>
    <row r="1185" spans="2:3" x14ac:dyDescent="0.2">
      <c r="B1185" s="4"/>
      <c r="C1185" s="128"/>
    </row>
    <row r="1186" spans="2:3" x14ac:dyDescent="0.2">
      <c r="B1186" s="4"/>
      <c r="C1186" s="128"/>
    </row>
    <row r="1187" spans="2:3" x14ac:dyDescent="0.2">
      <c r="B1187" s="4"/>
      <c r="C1187" s="128"/>
    </row>
    <row r="1188" spans="2:3" x14ac:dyDescent="0.2">
      <c r="B1188" s="4"/>
      <c r="C1188" s="128"/>
    </row>
    <row r="1189" spans="2:3" x14ac:dyDescent="0.2">
      <c r="B1189" s="4"/>
      <c r="C1189" s="128"/>
    </row>
    <row r="1190" spans="2:3" x14ac:dyDescent="0.2">
      <c r="B1190" s="4"/>
      <c r="C1190" s="128"/>
    </row>
    <row r="1191" spans="2:3" x14ac:dyDescent="0.2">
      <c r="B1191" s="4"/>
      <c r="C1191" s="128"/>
    </row>
    <row r="1192" spans="2:3" x14ac:dyDescent="0.2">
      <c r="B1192" s="4"/>
      <c r="C1192" s="128"/>
    </row>
    <row r="1193" spans="2:3" x14ac:dyDescent="0.2">
      <c r="B1193" s="4"/>
      <c r="C1193" s="128"/>
    </row>
    <row r="1194" spans="2:3" x14ac:dyDescent="0.2">
      <c r="B1194" s="4"/>
      <c r="C1194" s="128"/>
    </row>
    <row r="1195" spans="2:3" x14ac:dyDescent="0.2">
      <c r="B1195" s="4"/>
      <c r="C1195" s="128"/>
    </row>
    <row r="1196" spans="2:3" x14ac:dyDescent="0.2">
      <c r="B1196" s="4"/>
      <c r="C1196" s="128"/>
    </row>
    <row r="1197" spans="2:3" x14ac:dyDescent="0.2">
      <c r="B1197" s="4"/>
      <c r="C1197" s="128"/>
    </row>
    <row r="1198" spans="2:3" x14ac:dyDescent="0.2">
      <c r="B1198" s="4"/>
      <c r="C1198" s="128"/>
    </row>
    <row r="1199" spans="2:3" x14ac:dyDescent="0.2">
      <c r="B1199" s="4"/>
      <c r="C1199" s="128"/>
    </row>
    <row r="1200" spans="2:3" x14ac:dyDescent="0.2">
      <c r="B1200" s="4"/>
      <c r="C1200" s="128"/>
    </row>
    <row r="1201" spans="2:3" x14ac:dyDescent="0.2">
      <c r="B1201" s="4"/>
      <c r="C1201" s="128"/>
    </row>
    <row r="1202" spans="2:3" x14ac:dyDescent="0.2">
      <c r="B1202" s="4"/>
      <c r="C1202" s="128"/>
    </row>
    <row r="1203" spans="2:3" x14ac:dyDescent="0.2">
      <c r="B1203" s="4"/>
      <c r="C1203" s="128"/>
    </row>
    <row r="1204" spans="2:3" x14ac:dyDescent="0.2">
      <c r="B1204" s="4"/>
      <c r="C1204" s="128"/>
    </row>
    <row r="1205" spans="2:3" x14ac:dyDescent="0.2">
      <c r="B1205" s="4"/>
      <c r="C1205" s="128"/>
    </row>
    <row r="1206" spans="2:3" x14ac:dyDescent="0.2">
      <c r="B1206" s="4"/>
      <c r="C1206" s="128"/>
    </row>
    <row r="1207" spans="2:3" x14ac:dyDescent="0.2">
      <c r="B1207" s="4"/>
      <c r="C1207" s="128"/>
    </row>
    <row r="1208" spans="2:3" x14ac:dyDescent="0.2">
      <c r="B1208" s="4"/>
      <c r="C1208" s="128"/>
    </row>
    <row r="1209" spans="2:3" x14ac:dyDescent="0.2">
      <c r="B1209" s="4"/>
      <c r="C1209" s="128"/>
    </row>
    <row r="1210" spans="2:3" x14ac:dyDescent="0.2">
      <c r="B1210" s="4"/>
      <c r="C1210" s="128"/>
    </row>
    <row r="1211" spans="2:3" x14ac:dyDescent="0.2">
      <c r="B1211" s="4"/>
      <c r="C1211" s="128"/>
    </row>
    <row r="1212" spans="2:3" x14ac:dyDescent="0.2">
      <c r="B1212" s="4"/>
      <c r="C1212" s="128"/>
    </row>
    <row r="1213" spans="2:3" x14ac:dyDescent="0.2">
      <c r="B1213" s="4"/>
      <c r="C1213" s="128"/>
    </row>
    <row r="1214" spans="2:3" x14ac:dyDescent="0.2">
      <c r="B1214" s="4"/>
      <c r="C1214" s="128"/>
    </row>
    <row r="1215" spans="2:3" x14ac:dyDescent="0.2">
      <c r="B1215" s="4"/>
      <c r="C1215" s="128"/>
    </row>
    <row r="1216" spans="2:3" x14ac:dyDescent="0.2">
      <c r="B1216" s="4"/>
      <c r="C1216" s="128"/>
    </row>
    <row r="1217" spans="2:3" x14ac:dyDescent="0.2">
      <c r="B1217" s="4"/>
      <c r="C1217" s="128"/>
    </row>
    <row r="1218" spans="2:3" x14ac:dyDescent="0.2">
      <c r="B1218" s="4"/>
      <c r="C1218" s="128"/>
    </row>
    <row r="1219" spans="2:3" x14ac:dyDescent="0.2">
      <c r="B1219" s="4"/>
      <c r="C1219" s="128"/>
    </row>
    <row r="1220" spans="2:3" x14ac:dyDescent="0.2">
      <c r="B1220" s="4"/>
      <c r="C1220" s="128"/>
    </row>
    <row r="1221" spans="2:3" x14ac:dyDescent="0.2">
      <c r="B1221" s="4"/>
      <c r="C1221" s="128"/>
    </row>
    <row r="1222" spans="2:3" x14ac:dyDescent="0.2">
      <c r="B1222" s="4"/>
      <c r="C1222" s="128"/>
    </row>
    <row r="1223" spans="2:3" x14ac:dyDescent="0.2">
      <c r="B1223" s="4"/>
      <c r="C1223" s="128"/>
    </row>
    <row r="1224" spans="2:3" x14ac:dyDescent="0.2">
      <c r="B1224" s="4"/>
      <c r="C1224" s="128"/>
    </row>
    <row r="1225" spans="2:3" x14ac:dyDescent="0.2">
      <c r="B1225" s="4"/>
      <c r="C1225" s="128"/>
    </row>
    <row r="1226" spans="2:3" x14ac:dyDescent="0.2">
      <c r="B1226" s="4"/>
      <c r="C1226" s="128"/>
    </row>
    <row r="1227" spans="2:3" x14ac:dyDescent="0.2">
      <c r="B1227" s="4"/>
      <c r="C1227" s="128"/>
    </row>
    <row r="1228" spans="2:3" x14ac:dyDescent="0.2">
      <c r="B1228" s="4"/>
      <c r="C1228" s="128"/>
    </row>
    <row r="1229" spans="2:3" x14ac:dyDescent="0.2">
      <c r="B1229" s="4"/>
      <c r="C1229" s="128"/>
    </row>
    <row r="1230" spans="2:3" x14ac:dyDescent="0.2">
      <c r="B1230" s="4"/>
      <c r="C1230" s="128"/>
    </row>
    <row r="1231" spans="2:3" x14ac:dyDescent="0.2">
      <c r="B1231" s="4"/>
      <c r="C1231" s="128"/>
    </row>
    <row r="1232" spans="2:3" x14ac:dyDescent="0.2">
      <c r="B1232" s="4"/>
      <c r="C1232" s="128"/>
    </row>
    <row r="1233" spans="2:3" x14ac:dyDescent="0.2">
      <c r="B1233" s="4"/>
      <c r="C1233" s="128"/>
    </row>
    <row r="1234" spans="2:3" x14ac:dyDescent="0.2">
      <c r="B1234" s="4"/>
      <c r="C1234" s="128"/>
    </row>
    <row r="1235" spans="2:3" x14ac:dyDescent="0.2">
      <c r="B1235" s="26"/>
    </row>
    <row r="1236" spans="2:3" x14ac:dyDescent="0.2">
      <c r="B1236" s="26"/>
    </row>
    <row r="1237" spans="2:3" x14ac:dyDescent="0.2">
      <c r="B1237" s="26"/>
    </row>
    <row r="1238" spans="2:3" x14ac:dyDescent="0.2">
      <c r="B1238" s="26"/>
    </row>
    <row r="1239" spans="2:3" x14ac:dyDescent="0.2">
      <c r="B1239" s="26"/>
    </row>
    <row r="1240" spans="2:3" x14ac:dyDescent="0.2">
      <c r="B1240" s="26"/>
    </row>
    <row r="1241" spans="2:3" x14ac:dyDescent="0.2">
      <c r="B1241" s="26"/>
    </row>
    <row r="1242" spans="2:3" x14ac:dyDescent="0.2">
      <c r="B1242" s="26"/>
    </row>
    <row r="1243" spans="2:3" x14ac:dyDescent="0.2">
      <c r="B1243" s="26"/>
    </row>
    <row r="1244" spans="2:3" x14ac:dyDescent="0.2">
      <c r="B1244" s="26"/>
    </row>
    <row r="1245" spans="2:3" x14ac:dyDescent="0.2">
      <c r="B1245" s="26"/>
    </row>
    <row r="1246" spans="2:3" x14ac:dyDescent="0.2">
      <c r="B1246" s="26"/>
    </row>
    <row r="1247" spans="2:3" x14ac:dyDescent="0.2">
      <c r="B1247" s="26"/>
    </row>
    <row r="1248" spans="2:3" x14ac:dyDescent="0.2">
      <c r="B1248" s="26"/>
    </row>
    <row r="1249" spans="2:2" x14ac:dyDescent="0.2">
      <c r="B1249" s="26"/>
    </row>
    <row r="1250" spans="2:2" x14ac:dyDescent="0.2">
      <c r="B1250" s="26"/>
    </row>
    <row r="1251" spans="2:2" x14ac:dyDescent="0.2">
      <c r="B1251" s="26"/>
    </row>
    <row r="1252" spans="2:2" x14ac:dyDescent="0.2">
      <c r="B1252" s="26"/>
    </row>
    <row r="1253" spans="2:2" x14ac:dyDescent="0.2">
      <c r="B1253" s="26"/>
    </row>
    <row r="1254" spans="2:2" x14ac:dyDescent="0.2">
      <c r="B1254" s="26"/>
    </row>
    <row r="1255" spans="2:2" x14ac:dyDescent="0.2">
      <c r="B1255" s="26"/>
    </row>
    <row r="1256" spans="2:2" x14ac:dyDescent="0.2">
      <c r="B1256" s="26"/>
    </row>
    <row r="1257" spans="2:2" x14ac:dyDescent="0.2">
      <c r="B1257" s="26"/>
    </row>
    <row r="1258" spans="2:2" x14ac:dyDescent="0.2">
      <c r="B1258" s="26"/>
    </row>
    <row r="1259" spans="2:2" x14ac:dyDescent="0.2">
      <c r="B1259" s="26"/>
    </row>
    <row r="1260" spans="2:2" x14ac:dyDescent="0.2">
      <c r="B1260" s="26"/>
    </row>
    <row r="1261" spans="2:2" x14ac:dyDescent="0.2">
      <c r="B1261" s="26"/>
    </row>
    <row r="1262" spans="2:2" x14ac:dyDescent="0.2">
      <c r="B1262" s="26"/>
    </row>
    <row r="1263" spans="2:2" x14ac:dyDescent="0.2">
      <c r="B1263" s="26"/>
    </row>
    <row r="1264" spans="2:2" x14ac:dyDescent="0.2">
      <c r="B1264" s="26"/>
    </row>
    <row r="1265" spans="2:2" x14ac:dyDescent="0.2">
      <c r="B1265" s="26"/>
    </row>
    <row r="1266" spans="2:2" x14ac:dyDescent="0.2">
      <c r="B1266" s="26"/>
    </row>
    <row r="1267" spans="2:2" x14ac:dyDescent="0.2">
      <c r="B1267" s="26"/>
    </row>
    <row r="1268" spans="2:2" x14ac:dyDescent="0.2">
      <c r="B1268" s="26"/>
    </row>
    <row r="1269" spans="2:2" x14ac:dyDescent="0.2">
      <c r="B1269" s="26"/>
    </row>
    <row r="1270" spans="2:2" x14ac:dyDescent="0.2">
      <c r="B1270" s="26"/>
    </row>
    <row r="1271" spans="2:2" x14ac:dyDescent="0.2">
      <c r="B1271" s="26"/>
    </row>
    <row r="1272" spans="2:2" x14ac:dyDescent="0.2">
      <c r="B1272" s="26"/>
    </row>
    <row r="1273" spans="2:2" x14ac:dyDescent="0.2">
      <c r="B1273" s="26"/>
    </row>
    <row r="1274" spans="2:2" x14ac:dyDescent="0.2">
      <c r="B1274" s="26"/>
    </row>
    <row r="1275" spans="2:2" x14ac:dyDescent="0.2">
      <c r="B1275" s="26"/>
    </row>
    <row r="1276" spans="2:2" x14ac:dyDescent="0.2">
      <c r="B1276" s="26"/>
    </row>
    <row r="1277" spans="2:2" x14ac:dyDescent="0.2">
      <c r="B1277" s="26"/>
    </row>
    <row r="1278" spans="2:2" x14ac:dyDescent="0.2">
      <c r="B1278" s="26"/>
    </row>
    <row r="1279" spans="2:2" x14ac:dyDescent="0.2">
      <c r="B1279" s="26"/>
    </row>
    <row r="1280" spans="2:2" x14ac:dyDescent="0.2">
      <c r="B1280" s="26"/>
    </row>
    <row r="1281" spans="2:2" x14ac:dyDescent="0.2">
      <c r="B1281" s="26"/>
    </row>
    <row r="1282" spans="2:2" x14ac:dyDescent="0.2">
      <c r="B1282" s="26"/>
    </row>
    <row r="1283" spans="2:2" x14ac:dyDescent="0.2">
      <c r="B1283" s="26"/>
    </row>
    <row r="1284" spans="2:2" x14ac:dyDescent="0.2">
      <c r="B1284" s="26"/>
    </row>
    <row r="1285" spans="2:2" x14ac:dyDescent="0.2">
      <c r="B1285" s="26"/>
    </row>
    <row r="1286" spans="2:2" x14ac:dyDescent="0.2">
      <c r="B1286" s="26"/>
    </row>
    <row r="1287" spans="2:2" x14ac:dyDescent="0.2">
      <c r="B1287" s="26"/>
    </row>
    <row r="1288" spans="2:2" x14ac:dyDescent="0.2">
      <c r="B1288" s="26"/>
    </row>
    <row r="1289" spans="2:2" x14ac:dyDescent="0.2">
      <c r="B1289" s="26"/>
    </row>
    <row r="1290" spans="2:2" x14ac:dyDescent="0.2">
      <c r="B1290" s="26"/>
    </row>
    <row r="1291" spans="2:2" x14ac:dyDescent="0.2">
      <c r="B1291" s="26"/>
    </row>
    <row r="1292" spans="2:2" x14ac:dyDescent="0.2">
      <c r="B1292" s="26"/>
    </row>
    <row r="1293" spans="2:2" x14ac:dyDescent="0.2">
      <c r="B1293" s="26"/>
    </row>
    <row r="1294" spans="2:2" x14ac:dyDescent="0.2">
      <c r="B1294" s="26"/>
    </row>
    <row r="1295" spans="2:2" x14ac:dyDescent="0.2">
      <c r="B1295" s="26"/>
    </row>
    <row r="1296" spans="2:2" x14ac:dyDescent="0.2">
      <c r="B1296" s="26"/>
    </row>
    <row r="1297" spans="2:2" x14ac:dyDescent="0.2">
      <c r="B1297" s="26"/>
    </row>
    <row r="1298" spans="2:2" x14ac:dyDescent="0.2">
      <c r="B1298" s="26"/>
    </row>
    <row r="1299" spans="2:2" x14ac:dyDescent="0.2">
      <c r="B1299" s="26"/>
    </row>
    <row r="1300" spans="2:2" x14ac:dyDescent="0.2">
      <c r="B1300" s="26"/>
    </row>
    <row r="1301" spans="2:2" x14ac:dyDescent="0.2">
      <c r="B1301" s="26"/>
    </row>
    <row r="1302" spans="2:2" x14ac:dyDescent="0.2">
      <c r="B1302" s="26"/>
    </row>
    <row r="1303" spans="2:2" x14ac:dyDescent="0.2">
      <c r="B1303" s="26"/>
    </row>
    <row r="1304" spans="2:2" x14ac:dyDescent="0.2">
      <c r="B1304" s="26"/>
    </row>
    <row r="1305" spans="2:2" x14ac:dyDescent="0.2">
      <c r="B1305" s="26"/>
    </row>
    <row r="1306" spans="2:2" x14ac:dyDescent="0.2">
      <c r="B1306" s="26"/>
    </row>
    <row r="1307" spans="2:2" x14ac:dyDescent="0.2">
      <c r="B1307" s="26"/>
    </row>
    <row r="1308" spans="2:2" x14ac:dyDescent="0.2">
      <c r="B1308" s="26"/>
    </row>
    <row r="1309" spans="2:2" x14ac:dyDescent="0.2">
      <c r="B1309" s="26"/>
    </row>
    <row r="1310" spans="2:2" x14ac:dyDescent="0.2">
      <c r="B1310" s="26"/>
    </row>
    <row r="1311" spans="2:2" x14ac:dyDescent="0.2">
      <c r="B1311" s="26"/>
    </row>
    <row r="1312" spans="2:2" x14ac:dyDescent="0.2">
      <c r="B1312" s="26"/>
    </row>
    <row r="1313" spans="2:2" x14ac:dyDescent="0.2">
      <c r="B1313" s="26"/>
    </row>
    <row r="1314" spans="2:2" x14ac:dyDescent="0.2">
      <c r="B1314" s="26"/>
    </row>
    <row r="1315" spans="2:2" x14ac:dyDescent="0.2">
      <c r="B1315" s="26"/>
    </row>
    <row r="1316" spans="2:2" x14ac:dyDescent="0.2">
      <c r="B1316" s="26"/>
    </row>
    <row r="1317" spans="2:2" x14ac:dyDescent="0.2">
      <c r="B1317" s="26"/>
    </row>
    <row r="1318" spans="2:2" x14ac:dyDescent="0.2">
      <c r="B1318" s="26"/>
    </row>
    <row r="1319" spans="2:2" x14ac:dyDescent="0.2">
      <c r="B1319" s="26"/>
    </row>
    <row r="1320" spans="2:2" x14ac:dyDescent="0.2">
      <c r="B1320" s="26"/>
    </row>
    <row r="1321" spans="2:2" x14ac:dyDescent="0.2">
      <c r="B1321" s="26"/>
    </row>
    <row r="1322" spans="2:2" x14ac:dyDescent="0.2">
      <c r="B1322" s="26"/>
    </row>
    <row r="1323" spans="2:2" x14ac:dyDescent="0.2">
      <c r="B1323" s="26"/>
    </row>
    <row r="1324" spans="2:2" x14ac:dyDescent="0.2">
      <c r="B1324" s="26"/>
    </row>
    <row r="1325" spans="2:2" x14ac:dyDescent="0.2">
      <c r="B1325" s="26"/>
    </row>
    <row r="1326" spans="2:2" x14ac:dyDescent="0.2">
      <c r="B1326" s="26"/>
    </row>
    <row r="1327" spans="2:2" x14ac:dyDescent="0.2">
      <c r="B1327" s="26"/>
    </row>
    <row r="1328" spans="2:2" x14ac:dyDescent="0.2">
      <c r="B1328" s="26"/>
    </row>
    <row r="1329" spans="2:2" x14ac:dyDescent="0.2">
      <c r="B1329" s="26"/>
    </row>
    <row r="1330" spans="2:2" x14ac:dyDescent="0.2">
      <c r="B1330" s="26"/>
    </row>
    <row r="1331" spans="2:2" x14ac:dyDescent="0.2">
      <c r="B1331" s="26"/>
    </row>
    <row r="1332" spans="2:2" x14ac:dyDescent="0.2">
      <c r="B1332" s="26"/>
    </row>
    <row r="1333" spans="2:2" x14ac:dyDescent="0.2">
      <c r="B1333" s="26"/>
    </row>
    <row r="1334" spans="2:2" x14ac:dyDescent="0.2">
      <c r="B1334" s="26"/>
    </row>
    <row r="1335" spans="2:2" x14ac:dyDescent="0.2">
      <c r="B1335" s="26"/>
    </row>
    <row r="1336" spans="2:2" x14ac:dyDescent="0.2">
      <c r="B1336" s="26"/>
    </row>
    <row r="1337" spans="2:2" x14ac:dyDescent="0.2">
      <c r="B1337" s="26"/>
    </row>
    <row r="1338" spans="2:2" x14ac:dyDescent="0.2">
      <c r="B1338" s="26"/>
    </row>
    <row r="1339" spans="2:2" x14ac:dyDescent="0.2">
      <c r="B1339" s="26"/>
    </row>
    <row r="1340" spans="2:2" x14ac:dyDescent="0.2">
      <c r="B1340" s="26"/>
    </row>
    <row r="1341" spans="2:2" x14ac:dyDescent="0.2">
      <c r="B1341" s="26"/>
    </row>
    <row r="1342" spans="2:2" x14ac:dyDescent="0.2">
      <c r="B1342" s="26"/>
    </row>
    <row r="1343" spans="2:2" x14ac:dyDescent="0.2">
      <c r="B1343" s="26"/>
    </row>
    <row r="1344" spans="2:2" x14ac:dyDescent="0.2">
      <c r="B1344" s="26"/>
    </row>
    <row r="1345" spans="2:2" x14ac:dyDescent="0.2">
      <c r="B1345" s="26"/>
    </row>
    <row r="1346" spans="2:2" x14ac:dyDescent="0.2">
      <c r="B1346" s="26"/>
    </row>
    <row r="1347" spans="2:2" x14ac:dyDescent="0.2">
      <c r="B1347" s="26"/>
    </row>
    <row r="1348" spans="2:2" x14ac:dyDescent="0.2">
      <c r="B1348" s="26"/>
    </row>
    <row r="1349" spans="2:2" x14ac:dyDescent="0.2">
      <c r="B1349" s="26"/>
    </row>
    <row r="1350" spans="2:2" x14ac:dyDescent="0.2">
      <c r="B1350" s="26"/>
    </row>
    <row r="1351" spans="2:2" x14ac:dyDescent="0.2">
      <c r="B1351" s="26"/>
    </row>
    <row r="1352" spans="2:2" x14ac:dyDescent="0.2">
      <c r="B1352" s="26"/>
    </row>
    <row r="1353" spans="2:2" x14ac:dyDescent="0.2">
      <c r="B1353" s="26"/>
    </row>
    <row r="1354" spans="2:2" x14ac:dyDescent="0.2">
      <c r="B1354" s="26"/>
    </row>
    <row r="1355" spans="2:2" x14ac:dyDescent="0.2">
      <c r="B1355" s="26"/>
    </row>
    <row r="1356" spans="2:2" x14ac:dyDescent="0.2">
      <c r="B1356" s="26"/>
    </row>
    <row r="1357" spans="2:2" x14ac:dyDescent="0.2">
      <c r="B1357" s="26"/>
    </row>
    <row r="1358" spans="2:2" x14ac:dyDescent="0.2">
      <c r="B1358" s="26"/>
    </row>
    <row r="1359" spans="2:2" x14ac:dyDescent="0.2">
      <c r="B1359" s="26"/>
    </row>
    <row r="1360" spans="2:2" x14ac:dyDescent="0.2">
      <c r="B1360" s="26"/>
    </row>
    <row r="1361" spans="2:2" x14ac:dyDescent="0.2">
      <c r="B1361" s="26"/>
    </row>
    <row r="1362" spans="2:2" x14ac:dyDescent="0.2">
      <c r="B1362" s="26"/>
    </row>
    <row r="1363" spans="2:2" x14ac:dyDescent="0.2">
      <c r="B1363" s="26"/>
    </row>
    <row r="1364" spans="2:2" x14ac:dyDescent="0.2">
      <c r="B1364" s="26"/>
    </row>
    <row r="1365" spans="2:2" x14ac:dyDescent="0.2">
      <c r="B1365" s="26"/>
    </row>
    <row r="1366" spans="2:2" x14ac:dyDescent="0.2">
      <c r="B1366" s="26"/>
    </row>
    <row r="1367" spans="2:2" x14ac:dyDescent="0.2">
      <c r="B1367" s="26"/>
    </row>
    <row r="1368" spans="2:2" x14ac:dyDescent="0.2">
      <c r="B1368" s="26"/>
    </row>
    <row r="1369" spans="2:2" x14ac:dyDescent="0.2">
      <c r="B1369" s="26"/>
    </row>
    <row r="1370" spans="2:2" x14ac:dyDescent="0.2">
      <c r="B1370" s="26"/>
    </row>
    <row r="1371" spans="2:2" x14ac:dyDescent="0.2">
      <c r="B1371" s="26"/>
    </row>
    <row r="1372" spans="2:2" x14ac:dyDescent="0.2">
      <c r="B1372" s="26"/>
    </row>
    <row r="1373" spans="2:2" x14ac:dyDescent="0.2">
      <c r="B1373" s="26"/>
    </row>
    <row r="1374" spans="2:2" x14ac:dyDescent="0.2">
      <c r="B1374" s="26"/>
    </row>
    <row r="1375" spans="2:2" x14ac:dyDescent="0.2">
      <c r="B1375" s="26"/>
    </row>
    <row r="1376" spans="2:2" x14ac:dyDescent="0.2">
      <c r="B1376" s="26"/>
    </row>
    <row r="1377" spans="2:2" x14ac:dyDescent="0.2">
      <c r="B1377" s="26"/>
    </row>
    <row r="1378" spans="2:2" x14ac:dyDescent="0.2">
      <c r="B1378" s="26"/>
    </row>
    <row r="1379" spans="2:2" x14ac:dyDescent="0.2">
      <c r="B1379" s="26"/>
    </row>
    <row r="1380" spans="2:2" x14ac:dyDescent="0.2">
      <c r="B1380" s="26"/>
    </row>
    <row r="1381" spans="2:2" x14ac:dyDescent="0.2">
      <c r="B1381" s="26"/>
    </row>
    <row r="1382" spans="2:2" x14ac:dyDescent="0.2">
      <c r="B1382" s="26"/>
    </row>
    <row r="1383" spans="2:2" x14ac:dyDescent="0.2">
      <c r="B1383" s="26"/>
    </row>
    <row r="1384" spans="2:2" x14ac:dyDescent="0.2">
      <c r="B1384" s="26"/>
    </row>
    <row r="1385" spans="2:2" x14ac:dyDescent="0.2">
      <c r="B1385" s="26"/>
    </row>
    <row r="1386" spans="2:2" x14ac:dyDescent="0.2">
      <c r="B1386" s="26"/>
    </row>
    <row r="1387" spans="2:2" x14ac:dyDescent="0.2">
      <c r="B1387" s="26"/>
    </row>
    <row r="1388" spans="2:2" x14ac:dyDescent="0.2">
      <c r="B1388" s="26"/>
    </row>
    <row r="1389" spans="2:2" x14ac:dyDescent="0.2">
      <c r="B1389" s="26"/>
    </row>
    <row r="1390" spans="2:2" x14ac:dyDescent="0.2">
      <c r="B1390" s="26"/>
    </row>
    <row r="1391" spans="2:2" x14ac:dyDescent="0.2">
      <c r="B1391" s="26"/>
    </row>
    <row r="1392" spans="2:2" x14ac:dyDescent="0.2">
      <c r="B1392" s="26"/>
    </row>
    <row r="1393" spans="2:2" x14ac:dyDescent="0.2">
      <c r="B1393" s="26"/>
    </row>
    <row r="1394" spans="2:2" x14ac:dyDescent="0.2">
      <c r="B1394" s="26"/>
    </row>
    <row r="1395" spans="2:2" x14ac:dyDescent="0.2">
      <c r="B1395" s="26"/>
    </row>
    <row r="1396" spans="2:2" x14ac:dyDescent="0.2">
      <c r="B1396" s="26"/>
    </row>
    <row r="1397" spans="2:2" x14ac:dyDescent="0.2">
      <c r="B1397" s="26"/>
    </row>
    <row r="1398" spans="2:2" x14ac:dyDescent="0.2">
      <c r="B1398" s="26"/>
    </row>
    <row r="1399" spans="2:2" x14ac:dyDescent="0.2">
      <c r="B1399" s="26"/>
    </row>
    <row r="1400" spans="2:2" x14ac:dyDescent="0.2">
      <c r="B1400" s="26"/>
    </row>
    <row r="1401" spans="2:2" x14ac:dyDescent="0.2">
      <c r="B1401" s="26"/>
    </row>
    <row r="1402" spans="2:2" x14ac:dyDescent="0.2">
      <c r="B1402" s="26"/>
    </row>
    <row r="1403" spans="2:2" x14ac:dyDescent="0.2">
      <c r="B1403" s="26"/>
    </row>
    <row r="1404" spans="2:2" x14ac:dyDescent="0.2">
      <c r="B1404" s="26"/>
    </row>
    <row r="1405" spans="2:2" x14ac:dyDescent="0.2">
      <c r="B1405" s="26"/>
    </row>
    <row r="1406" spans="2:2" x14ac:dyDescent="0.2">
      <c r="B1406" s="26"/>
    </row>
    <row r="1407" spans="2:2" x14ac:dyDescent="0.2">
      <c r="B1407" s="26"/>
    </row>
    <row r="1408" spans="2:2" x14ac:dyDescent="0.2">
      <c r="B1408" s="26"/>
    </row>
    <row r="1409" spans="2:2" x14ac:dyDescent="0.2">
      <c r="B1409" s="26"/>
    </row>
    <row r="1410" spans="2:2" x14ac:dyDescent="0.2">
      <c r="B1410" s="26"/>
    </row>
    <row r="1411" spans="2:2" x14ac:dyDescent="0.2">
      <c r="B1411" s="26"/>
    </row>
    <row r="1412" spans="2:2" x14ac:dyDescent="0.2">
      <c r="B1412" s="26"/>
    </row>
    <row r="1413" spans="2:2" x14ac:dyDescent="0.2">
      <c r="B1413" s="26"/>
    </row>
    <row r="1414" spans="2:2" x14ac:dyDescent="0.2">
      <c r="B1414" s="26"/>
    </row>
    <row r="1415" spans="2:2" x14ac:dyDescent="0.2">
      <c r="B1415" s="26"/>
    </row>
    <row r="1416" spans="2:2" x14ac:dyDescent="0.2">
      <c r="B1416" s="26"/>
    </row>
    <row r="1417" spans="2:2" x14ac:dyDescent="0.2">
      <c r="B1417" s="26"/>
    </row>
    <row r="1418" spans="2:2" x14ac:dyDescent="0.2">
      <c r="B1418" s="26"/>
    </row>
    <row r="1419" spans="2:2" x14ac:dyDescent="0.2">
      <c r="B1419" s="26"/>
    </row>
    <row r="1420" spans="2:2" x14ac:dyDescent="0.2">
      <c r="B1420" s="26"/>
    </row>
    <row r="1421" spans="2:2" x14ac:dyDescent="0.2">
      <c r="B1421" s="26"/>
    </row>
    <row r="1422" spans="2:2" x14ac:dyDescent="0.2">
      <c r="B1422" s="26"/>
    </row>
    <row r="1423" spans="2:2" x14ac:dyDescent="0.2">
      <c r="B1423" s="26"/>
    </row>
    <row r="1424" spans="2:2" x14ac:dyDescent="0.2">
      <c r="B1424" s="26"/>
    </row>
    <row r="1425" spans="2:2" x14ac:dyDescent="0.2">
      <c r="B1425" s="26"/>
    </row>
    <row r="1426" spans="2:2" x14ac:dyDescent="0.2">
      <c r="B1426" s="26"/>
    </row>
    <row r="1427" spans="2:2" x14ac:dyDescent="0.2">
      <c r="B1427" s="26"/>
    </row>
    <row r="1428" spans="2:2" x14ac:dyDescent="0.2">
      <c r="B1428" s="26"/>
    </row>
    <row r="1429" spans="2:2" x14ac:dyDescent="0.2">
      <c r="B1429" s="26"/>
    </row>
    <row r="1430" spans="2:2" x14ac:dyDescent="0.2">
      <c r="B1430" s="26"/>
    </row>
    <row r="1431" spans="2:2" x14ac:dyDescent="0.2">
      <c r="B1431" s="26"/>
    </row>
    <row r="1432" spans="2:2" x14ac:dyDescent="0.2">
      <c r="B1432" s="26"/>
    </row>
    <row r="1433" spans="2:2" x14ac:dyDescent="0.2">
      <c r="B1433" s="26"/>
    </row>
    <row r="1434" spans="2:2" x14ac:dyDescent="0.2">
      <c r="B1434" s="26"/>
    </row>
    <row r="1435" spans="2:2" x14ac:dyDescent="0.2">
      <c r="B1435" s="26"/>
    </row>
    <row r="1436" spans="2:2" x14ac:dyDescent="0.2">
      <c r="B1436" s="26"/>
    </row>
    <row r="1437" spans="2:2" x14ac:dyDescent="0.2">
      <c r="B1437" s="26"/>
    </row>
    <row r="1438" spans="2:2" x14ac:dyDescent="0.2">
      <c r="B1438" s="26"/>
    </row>
    <row r="1439" spans="2:2" x14ac:dyDescent="0.2">
      <c r="B1439" s="26"/>
    </row>
    <row r="1440" spans="2:2" x14ac:dyDescent="0.2">
      <c r="B1440" s="26"/>
    </row>
    <row r="1441" spans="2:2" x14ac:dyDescent="0.2">
      <c r="B1441" s="26"/>
    </row>
    <row r="1442" spans="2:2" x14ac:dyDescent="0.2">
      <c r="B1442" s="26"/>
    </row>
    <row r="1443" spans="2:2" x14ac:dyDescent="0.2">
      <c r="B1443" s="26"/>
    </row>
    <row r="1444" spans="2:2" x14ac:dyDescent="0.2">
      <c r="B1444" s="26"/>
    </row>
    <row r="1445" spans="2:2" x14ac:dyDescent="0.2">
      <c r="B1445" s="26"/>
    </row>
    <row r="1446" spans="2:2" x14ac:dyDescent="0.2">
      <c r="B1446" s="26"/>
    </row>
    <row r="1447" spans="2:2" x14ac:dyDescent="0.2">
      <c r="B1447" s="26"/>
    </row>
    <row r="1448" spans="2:2" x14ac:dyDescent="0.2">
      <c r="B1448" s="26"/>
    </row>
    <row r="1449" spans="2:2" x14ac:dyDescent="0.2">
      <c r="B1449" s="26"/>
    </row>
    <row r="1450" spans="2:2" x14ac:dyDescent="0.2">
      <c r="B1450" s="26"/>
    </row>
    <row r="1451" spans="2:2" x14ac:dyDescent="0.2">
      <c r="B1451" s="26"/>
    </row>
    <row r="1452" spans="2:2" x14ac:dyDescent="0.2">
      <c r="B1452" s="26"/>
    </row>
    <row r="1453" spans="2:2" x14ac:dyDescent="0.2">
      <c r="B1453" s="26"/>
    </row>
    <row r="1454" spans="2:2" x14ac:dyDescent="0.2">
      <c r="B1454" s="26"/>
    </row>
    <row r="1455" spans="2:2" x14ac:dyDescent="0.2">
      <c r="B1455" s="26"/>
    </row>
    <row r="1456" spans="2:2" x14ac:dyDescent="0.2">
      <c r="B1456" s="26"/>
    </row>
    <row r="1457" spans="2:2" x14ac:dyDescent="0.2">
      <c r="B1457" s="26"/>
    </row>
    <row r="1458" spans="2:2" x14ac:dyDescent="0.2">
      <c r="B1458" s="26"/>
    </row>
    <row r="1459" spans="2:2" x14ac:dyDescent="0.2">
      <c r="B1459" s="26"/>
    </row>
    <row r="1460" spans="2:2" x14ac:dyDescent="0.2">
      <c r="B1460" s="26"/>
    </row>
    <row r="1461" spans="2:2" x14ac:dyDescent="0.2">
      <c r="B1461" s="26"/>
    </row>
    <row r="1462" spans="2:2" x14ac:dyDescent="0.2">
      <c r="B1462" s="26"/>
    </row>
    <row r="1463" spans="2:2" x14ac:dyDescent="0.2">
      <c r="B1463" s="26"/>
    </row>
    <row r="1464" spans="2:2" x14ac:dyDescent="0.2">
      <c r="B1464" s="26"/>
    </row>
    <row r="1465" spans="2:2" x14ac:dyDescent="0.2">
      <c r="B1465" s="26"/>
    </row>
    <row r="1466" spans="2:2" x14ac:dyDescent="0.2">
      <c r="B1466" s="26"/>
    </row>
    <row r="1467" spans="2:2" x14ac:dyDescent="0.2">
      <c r="B1467" s="26"/>
    </row>
    <row r="1468" spans="2:2" x14ac:dyDescent="0.2">
      <c r="B1468" s="26"/>
    </row>
    <row r="1469" spans="2:2" x14ac:dyDescent="0.2">
      <c r="B1469" s="26"/>
    </row>
    <row r="1470" spans="2:2" x14ac:dyDescent="0.2">
      <c r="B1470" s="26"/>
    </row>
    <row r="1471" spans="2:2" x14ac:dyDescent="0.2">
      <c r="B1471" s="26"/>
    </row>
    <row r="1472" spans="2:2" x14ac:dyDescent="0.2">
      <c r="B1472" s="26"/>
    </row>
    <row r="1473" spans="2:2" x14ac:dyDescent="0.2">
      <c r="B1473" s="26"/>
    </row>
    <row r="1474" spans="2:2" x14ac:dyDescent="0.2">
      <c r="B1474" s="26"/>
    </row>
    <row r="1475" spans="2:2" x14ac:dyDescent="0.2">
      <c r="B1475" s="26"/>
    </row>
    <row r="1476" spans="2:2" x14ac:dyDescent="0.2">
      <c r="B1476" s="26"/>
    </row>
    <row r="1477" spans="2:2" x14ac:dyDescent="0.2">
      <c r="B1477" s="26"/>
    </row>
    <row r="1478" spans="2:2" x14ac:dyDescent="0.2">
      <c r="B1478" s="26"/>
    </row>
    <row r="1479" spans="2:2" x14ac:dyDescent="0.2">
      <c r="B1479" s="26"/>
    </row>
    <row r="1480" spans="2:2" x14ac:dyDescent="0.2">
      <c r="B1480" s="26"/>
    </row>
    <row r="1481" spans="2:2" x14ac:dyDescent="0.2">
      <c r="B1481" s="26"/>
    </row>
    <row r="1482" spans="2:2" x14ac:dyDescent="0.2">
      <c r="B1482" s="26"/>
    </row>
    <row r="1483" spans="2:2" x14ac:dyDescent="0.2">
      <c r="B1483" s="26"/>
    </row>
    <row r="1484" spans="2:2" x14ac:dyDescent="0.2">
      <c r="B1484" s="26"/>
    </row>
    <row r="1485" spans="2:2" x14ac:dyDescent="0.2">
      <c r="B1485" s="26"/>
    </row>
    <row r="1486" spans="2:2" x14ac:dyDescent="0.2">
      <c r="B1486" s="26"/>
    </row>
    <row r="1487" spans="2:2" x14ac:dyDescent="0.2">
      <c r="B1487" s="26"/>
    </row>
    <row r="1488" spans="2:2" x14ac:dyDescent="0.2">
      <c r="B1488" s="26"/>
    </row>
    <row r="1489" spans="2:2" x14ac:dyDescent="0.2">
      <c r="B1489" s="26"/>
    </row>
    <row r="1490" spans="2:2" x14ac:dyDescent="0.2">
      <c r="B1490" s="26"/>
    </row>
    <row r="1491" spans="2:2" x14ac:dyDescent="0.2">
      <c r="B1491" s="26"/>
    </row>
    <row r="1492" spans="2:2" x14ac:dyDescent="0.2">
      <c r="B1492" s="26"/>
    </row>
    <row r="1493" spans="2:2" x14ac:dyDescent="0.2">
      <c r="B1493" s="26"/>
    </row>
    <row r="1494" spans="2:2" x14ac:dyDescent="0.2">
      <c r="B1494" s="26"/>
    </row>
    <row r="1495" spans="2:2" x14ac:dyDescent="0.2">
      <c r="B1495" s="26"/>
    </row>
    <row r="1496" spans="2:2" x14ac:dyDescent="0.2">
      <c r="B1496" s="26"/>
    </row>
    <row r="1497" spans="2:2" x14ac:dyDescent="0.2">
      <c r="B1497" s="26"/>
    </row>
    <row r="1498" spans="2:2" x14ac:dyDescent="0.2">
      <c r="B1498" s="26"/>
    </row>
    <row r="1499" spans="2:2" x14ac:dyDescent="0.2">
      <c r="B1499" s="26"/>
    </row>
    <row r="1500" spans="2:2" x14ac:dyDescent="0.2">
      <c r="B1500" s="26"/>
    </row>
    <row r="1501" spans="2:2" x14ac:dyDescent="0.2">
      <c r="B1501" s="26"/>
    </row>
    <row r="1502" spans="2:2" x14ac:dyDescent="0.2">
      <c r="B1502" s="26"/>
    </row>
    <row r="1503" spans="2:2" x14ac:dyDescent="0.2">
      <c r="B1503" s="26"/>
    </row>
    <row r="1504" spans="2:2" x14ac:dyDescent="0.2">
      <c r="B1504" s="26"/>
    </row>
    <row r="1505" spans="2:2" x14ac:dyDescent="0.2">
      <c r="B1505" s="26"/>
    </row>
    <row r="1506" spans="2:2" x14ac:dyDescent="0.2">
      <c r="B1506" s="26"/>
    </row>
    <row r="1507" spans="2:2" x14ac:dyDescent="0.2">
      <c r="B1507" s="26"/>
    </row>
    <row r="1508" spans="2:2" x14ac:dyDescent="0.2">
      <c r="B1508" s="26"/>
    </row>
    <row r="1509" spans="2:2" x14ac:dyDescent="0.2">
      <c r="B1509" s="26"/>
    </row>
    <row r="1510" spans="2:2" x14ac:dyDescent="0.2">
      <c r="B1510" s="26"/>
    </row>
    <row r="1511" spans="2:2" x14ac:dyDescent="0.2">
      <c r="B1511" s="26"/>
    </row>
    <row r="1512" spans="2:2" x14ac:dyDescent="0.2">
      <c r="B1512" s="26"/>
    </row>
    <row r="1513" spans="2:2" x14ac:dyDescent="0.2">
      <c r="B1513" s="26"/>
    </row>
    <row r="1514" spans="2:2" x14ac:dyDescent="0.2">
      <c r="B1514" s="26"/>
    </row>
    <row r="1515" spans="2:2" x14ac:dyDescent="0.2">
      <c r="B1515" s="26"/>
    </row>
    <row r="1516" spans="2:2" x14ac:dyDescent="0.2">
      <c r="B1516" s="26"/>
    </row>
    <row r="1517" spans="2:2" x14ac:dyDescent="0.2">
      <c r="B1517" s="26"/>
    </row>
    <row r="1518" spans="2:2" x14ac:dyDescent="0.2">
      <c r="B1518" s="26"/>
    </row>
    <row r="1519" spans="2:2" x14ac:dyDescent="0.2">
      <c r="B1519" s="26"/>
    </row>
    <row r="1520" spans="2:2" x14ac:dyDescent="0.2">
      <c r="B1520" s="26"/>
    </row>
    <row r="1521" spans="2:2" x14ac:dyDescent="0.2">
      <c r="B1521" s="26"/>
    </row>
    <row r="1522" spans="2:2" x14ac:dyDescent="0.2">
      <c r="B1522" s="26"/>
    </row>
    <row r="1523" spans="2:2" x14ac:dyDescent="0.2">
      <c r="B1523" s="26"/>
    </row>
    <row r="1524" spans="2:2" x14ac:dyDescent="0.2">
      <c r="B1524" s="26"/>
    </row>
    <row r="1525" spans="2:2" x14ac:dyDescent="0.2">
      <c r="B1525" s="26"/>
    </row>
    <row r="1526" spans="2:2" x14ac:dyDescent="0.2">
      <c r="B1526" s="26"/>
    </row>
    <row r="1527" spans="2:2" x14ac:dyDescent="0.2">
      <c r="B1527" s="26"/>
    </row>
    <row r="1528" spans="2:2" x14ac:dyDescent="0.2">
      <c r="B1528" s="26"/>
    </row>
    <row r="1529" spans="2:2" x14ac:dyDescent="0.2">
      <c r="B1529" s="26"/>
    </row>
    <row r="1530" spans="2:2" x14ac:dyDescent="0.2">
      <c r="B1530" s="26"/>
    </row>
    <row r="1531" spans="2:2" x14ac:dyDescent="0.2">
      <c r="B1531" s="26"/>
    </row>
    <row r="1532" spans="2:2" x14ac:dyDescent="0.2">
      <c r="B1532" s="26"/>
    </row>
    <row r="1533" spans="2:2" x14ac:dyDescent="0.2">
      <c r="B1533" s="26"/>
    </row>
    <row r="1534" spans="2:2" x14ac:dyDescent="0.2">
      <c r="B1534" s="26"/>
    </row>
    <row r="1535" spans="2:2" x14ac:dyDescent="0.2">
      <c r="B1535" s="26"/>
    </row>
    <row r="1536" spans="2:2" x14ac:dyDescent="0.2">
      <c r="B1536" s="26"/>
    </row>
    <row r="1537" spans="2:2" x14ac:dyDescent="0.2">
      <c r="B1537" s="26"/>
    </row>
    <row r="1538" spans="2:2" x14ac:dyDescent="0.2">
      <c r="B1538" s="26"/>
    </row>
    <row r="1539" spans="2:2" x14ac:dyDescent="0.2">
      <c r="B1539" s="26"/>
    </row>
    <row r="1540" spans="2:2" x14ac:dyDescent="0.2">
      <c r="B1540" s="26"/>
    </row>
    <row r="1541" spans="2:2" x14ac:dyDescent="0.2">
      <c r="B1541" s="26"/>
    </row>
    <row r="1542" spans="2:2" x14ac:dyDescent="0.2">
      <c r="B1542" s="26"/>
    </row>
    <row r="1543" spans="2:2" x14ac:dyDescent="0.2">
      <c r="B1543" s="26"/>
    </row>
    <row r="1544" spans="2:2" x14ac:dyDescent="0.2">
      <c r="B1544" s="26"/>
    </row>
    <row r="1545" spans="2:2" x14ac:dyDescent="0.2">
      <c r="B1545" s="26"/>
    </row>
    <row r="1546" spans="2:2" x14ac:dyDescent="0.2">
      <c r="B1546" s="26"/>
    </row>
    <row r="1547" spans="2:2" x14ac:dyDescent="0.2">
      <c r="B1547" s="26"/>
    </row>
    <row r="1548" spans="2:2" x14ac:dyDescent="0.2">
      <c r="B1548" s="26"/>
    </row>
    <row r="1549" spans="2:2" x14ac:dyDescent="0.2">
      <c r="B1549" s="26"/>
    </row>
    <row r="1550" spans="2:2" x14ac:dyDescent="0.2">
      <c r="B1550" s="26"/>
    </row>
    <row r="1551" spans="2:2" x14ac:dyDescent="0.2">
      <c r="B1551" s="26"/>
    </row>
    <row r="1552" spans="2:2" x14ac:dyDescent="0.2">
      <c r="B1552" s="26"/>
    </row>
    <row r="1553" spans="2:2" x14ac:dyDescent="0.2">
      <c r="B1553" s="26"/>
    </row>
    <row r="1554" spans="2:2" x14ac:dyDescent="0.2">
      <c r="B1554" s="26"/>
    </row>
    <row r="1555" spans="2:2" x14ac:dyDescent="0.2">
      <c r="B1555" s="26"/>
    </row>
    <row r="1556" spans="2:2" x14ac:dyDescent="0.2">
      <c r="B1556" s="26"/>
    </row>
    <row r="1557" spans="2:2" x14ac:dyDescent="0.2">
      <c r="B1557" s="26"/>
    </row>
    <row r="1558" spans="2:2" x14ac:dyDescent="0.2">
      <c r="B1558" s="26"/>
    </row>
    <row r="1559" spans="2:2" x14ac:dyDescent="0.2">
      <c r="B1559" s="26"/>
    </row>
    <row r="1560" spans="2:2" x14ac:dyDescent="0.2">
      <c r="B1560" s="26"/>
    </row>
    <row r="1561" spans="2:2" x14ac:dyDescent="0.2">
      <c r="B1561" s="26"/>
    </row>
    <row r="1562" spans="2:2" x14ac:dyDescent="0.2">
      <c r="B1562" s="26"/>
    </row>
    <row r="1563" spans="2:2" x14ac:dyDescent="0.2">
      <c r="B1563" s="26"/>
    </row>
    <row r="1564" spans="2:2" x14ac:dyDescent="0.2">
      <c r="B1564" s="26"/>
    </row>
    <row r="1565" spans="2:2" x14ac:dyDescent="0.2">
      <c r="B1565" s="26"/>
    </row>
    <row r="1566" spans="2:2" x14ac:dyDescent="0.2">
      <c r="B1566" s="26"/>
    </row>
    <row r="1567" spans="2:2" x14ac:dyDescent="0.2">
      <c r="B1567" s="26"/>
    </row>
    <row r="1568" spans="2:2" x14ac:dyDescent="0.2">
      <c r="B1568" s="26"/>
    </row>
    <row r="1569" spans="2:2" x14ac:dyDescent="0.2">
      <c r="B1569" s="26"/>
    </row>
    <row r="1570" spans="2:2" x14ac:dyDescent="0.2">
      <c r="B1570" s="26"/>
    </row>
    <row r="1571" spans="2:2" x14ac:dyDescent="0.2">
      <c r="B1571" s="26"/>
    </row>
    <row r="1572" spans="2:2" x14ac:dyDescent="0.2">
      <c r="B1572" s="26"/>
    </row>
    <row r="1573" spans="2:2" x14ac:dyDescent="0.2">
      <c r="B1573" s="26"/>
    </row>
    <row r="1574" spans="2:2" x14ac:dyDescent="0.2">
      <c r="B1574" s="26"/>
    </row>
    <row r="1575" spans="2:2" x14ac:dyDescent="0.2">
      <c r="B1575" s="26"/>
    </row>
    <row r="1576" spans="2:2" x14ac:dyDescent="0.2">
      <c r="B1576" s="26"/>
    </row>
    <row r="1577" spans="2:2" x14ac:dyDescent="0.2">
      <c r="B1577" s="26"/>
    </row>
    <row r="1578" spans="2:2" x14ac:dyDescent="0.2">
      <c r="B1578" s="26"/>
    </row>
    <row r="1579" spans="2:2" x14ac:dyDescent="0.2">
      <c r="B1579" s="26"/>
    </row>
    <row r="1580" spans="2:2" x14ac:dyDescent="0.2">
      <c r="B1580" s="26"/>
    </row>
    <row r="1581" spans="2:2" x14ac:dyDescent="0.2">
      <c r="B1581" s="26"/>
    </row>
    <row r="1582" spans="2:2" x14ac:dyDescent="0.2">
      <c r="B1582" s="26"/>
    </row>
    <row r="1583" spans="2:2" x14ac:dyDescent="0.2">
      <c r="B1583" s="26"/>
    </row>
    <row r="1584" spans="2:2" x14ac:dyDescent="0.2">
      <c r="B1584" s="26"/>
    </row>
    <row r="1585" spans="2:2" x14ac:dyDescent="0.2">
      <c r="B1585" s="26"/>
    </row>
    <row r="1586" spans="2:2" x14ac:dyDescent="0.2">
      <c r="B1586" s="26"/>
    </row>
    <row r="1587" spans="2:2" x14ac:dyDescent="0.2">
      <c r="B1587" s="26"/>
    </row>
    <row r="1588" spans="2:2" x14ac:dyDescent="0.2">
      <c r="B1588" s="26"/>
    </row>
    <row r="1589" spans="2:2" x14ac:dyDescent="0.2">
      <c r="B1589" s="26"/>
    </row>
    <row r="1590" spans="2:2" x14ac:dyDescent="0.2">
      <c r="B1590" s="26"/>
    </row>
    <row r="1591" spans="2:2" x14ac:dyDescent="0.2">
      <c r="B1591" s="26"/>
    </row>
    <row r="1592" spans="2:2" x14ac:dyDescent="0.2">
      <c r="B1592" s="26"/>
    </row>
    <row r="1593" spans="2:2" x14ac:dyDescent="0.2">
      <c r="B1593" s="26"/>
    </row>
    <row r="1594" spans="2:2" x14ac:dyDescent="0.2">
      <c r="B1594" s="26"/>
    </row>
    <row r="1595" spans="2:2" x14ac:dyDescent="0.2">
      <c r="B1595" s="26"/>
    </row>
    <row r="1596" spans="2:2" x14ac:dyDescent="0.2">
      <c r="B1596" s="26"/>
    </row>
    <row r="1597" spans="2:2" x14ac:dyDescent="0.2">
      <c r="B1597" s="26"/>
    </row>
    <row r="1598" spans="2:2" x14ac:dyDescent="0.2">
      <c r="B1598" s="26"/>
    </row>
    <row r="1599" spans="2:2" x14ac:dyDescent="0.2">
      <c r="B1599" s="26"/>
    </row>
    <row r="1600" spans="2:2" x14ac:dyDescent="0.2">
      <c r="B1600" s="26"/>
    </row>
    <row r="1601" spans="2:2" x14ac:dyDescent="0.2">
      <c r="B1601" s="26"/>
    </row>
    <row r="1602" spans="2:2" x14ac:dyDescent="0.2">
      <c r="B1602" s="26"/>
    </row>
    <row r="1603" spans="2:2" x14ac:dyDescent="0.2">
      <c r="B1603" s="26"/>
    </row>
    <row r="1604" spans="2:2" x14ac:dyDescent="0.2">
      <c r="B1604" s="26"/>
    </row>
    <row r="1605" spans="2:2" x14ac:dyDescent="0.2">
      <c r="B1605" s="26"/>
    </row>
    <row r="1606" spans="2:2" x14ac:dyDescent="0.2">
      <c r="B1606" s="26"/>
    </row>
    <row r="1607" spans="2:2" x14ac:dyDescent="0.2">
      <c r="B1607" s="26"/>
    </row>
    <row r="1608" spans="2:2" x14ac:dyDescent="0.2">
      <c r="B1608" s="26"/>
    </row>
    <row r="1609" spans="2:2" x14ac:dyDescent="0.2">
      <c r="B1609" s="26"/>
    </row>
    <row r="1610" spans="2:2" x14ac:dyDescent="0.2">
      <c r="B1610" s="26"/>
    </row>
    <row r="1611" spans="2:2" x14ac:dyDescent="0.2">
      <c r="B1611" s="26"/>
    </row>
    <row r="1612" spans="2:2" x14ac:dyDescent="0.2">
      <c r="B1612" s="26"/>
    </row>
    <row r="1613" spans="2:2" x14ac:dyDescent="0.2">
      <c r="B1613" s="26"/>
    </row>
    <row r="1614" spans="2:2" x14ac:dyDescent="0.2">
      <c r="B1614" s="26"/>
    </row>
    <row r="1615" spans="2:2" x14ac:dyDescent="0.2">
      <c r="B1615" s="26"/>
    </row>
    <row r="1616" spans="2:2" x14ac:dyDescent="0.2">
      <c r="B1616" s="26"/>
    </row>
    <row r="1617" spans="2:2" x14ac:dyDescent="0.2">
      <c r="B1617" s="26"/>
    </row>
    <row r="1618" spans="2:2" x14ac:dyDescent="0.2">
      <c r="B1618" s="26"/>
    </row>
    <row r="1619" spans="2:2" x14ac:dyDescent="0.2">
      <c r="B1619" s="26"/>
    </row>
    <row r="1620" spans="2:2" x14ac:dyDescent="0.2">
      <c r="B1620" s="26"/>
    </row>
    <row r="1621" spans="2:2" x14ac:dyDescent="0.2">
      <c r="B1621" s="26"/>
    </row>
    <row r="1622" spans="2:2" x14ac:dyDescent="0.2">
      <c r="B1622" s="26"/>
    </row>
    <row r="1623" spans="2:2" x14ac:dyDescent="0.2">
      <c r="B1623" s="26"/>
    </row>
    <row r="1624" spans="2:2" x14ac:dyDescent="0.2">
      <c r="B1624" s="26"/>
    </row>
    <row r="1625" spans="2:2" x14ac:dyDescent="0.2">
      <c r="B1625" s="26"/>
    </row>
    <row r="1626" spans="2:2" x14ac:dyDescent="0.2">
      <c r="B1626" s="26"/>
    </row>
    <row r="1627" spans="2:2" x14ac:dyDescent="0.2">
      <c r="B1627" s="26"/>
    </row>
    <row r="1628" spans="2:2" x14ac:dyDescent="0.2">
      <c r="B1628" s="26"/>
    </row>
    <row r="1629" spans="2:2" x14ac:dyDescent="0.2">
      <c r="B1629" s="26"/>
    </row>
    <row r="1630" spans="2:2" x14ac:dyDescent="0.2">
      <c r="B1630" s="26"/>
    </row>
    <row r="1631" spans="2:2" x14ac:dyDescent="0.2">
      <c r="B1631" s="26"/>
    </row>
    <row r="1632" spans="2:2" x14ac:dyDescent="0.2">
      <c r="B1632" s="26"/>
    </row>
    <row r="1633" spans="2:2" x14ac:dyDescent="0.2">
      <c r="B1633" s="26"/>
    </row>
    <row r="1634" spans="2:2" x14ac:dyDescent="0.2">
      <c r="B1634" s="26"/>
    </row>
    <row r="1635" spans="2:2" x14ac:dyDescent="0.2">
      <c r="B1635" s="26"/>
    </row>
    <row r="1636" spans="2:2" x14ac:dyDescent="0.2">
      <c r="B1636" s="26"/>
    </row>
    <row r="1637" spans="2:2" x14ac:dyDescent="0.2">
      <c r="B1637" s="26"/>
    </row>
    <row r="1638" spans="2:2" x14ac:dyDescent="0.2">
      <c r="B1638" s="26"/>
    </row>
    <row r="1639" spans="2:2" x14ac:dyDescent="0.2">
      <c r="B1639" s="26"/>
    </row>
    <row r="1640" spans="2:2" x14ac:dyDescent="0.2">
      <c r="B1640" s="26"/>
    </row>
    <row r="1641" spans="2:2" x14ac:dyDescent="0.2">
      <c r="B1641" s="26"/>
    </row>
    <row r="1642" spans="2:2" x14ac:dyDescent="0.2">
      <c r="B1642" s="26"/>
    </row>
    <row r="1643" spans="2:2" x14ac:dyDescent="0.2">
      <c r="B1643" s="26"/>
    </row>
    <row r="1644" spans="2:2" x14ac:dyDescent="0.2">
      <c r="B1644" s="26"/>
    </row>
    <row r="1645" spans="2:2" x14ac:dyDescent="0.2">
      <c r="B1645" s="26"/>
    </row>
    <row r="1646" spans="2:2" x14ac:dyDescent="0.2">
      <c r="B1646" s="26"/>
    </row>
    <row r="1647" spans="2:2" x14ac:dyDescent="0.2">
      <c r="B1647" s="26"/>
    </row>
    <row r="1648" spans="2:2" x14ac:dyDescent="0.2">
      <c r="B1648" s="26"/>
    </row>
    <row r="1649" spans="2:2" x14ac:dyDescent="0.2">
      <c r="B1649" s="26"/>
    </row>
    <row r="1650" spans="2:2" x14ac:dyDescent="0.2">
      <c r="B1650" s="26"/>
    </row>
    <row r="1651" spans="2:2" x14ac:dyDescent="0.2">
      <c r="B1651" s="26"/>
    </row>
    <row r="1652" spans="2:2" x14ac:dyDescent="0.2">
      <c r="B1652" s="26"/>
    </row>
    <row r="1653" spans="2:2" x14ac:dyDescent="0.2">
      <c r="B1653" s="26"/>
    </row>
    <row r="1654" spans="2:2" x14ac:dyDescent="0.2">
      <c r="B1654" s="26"/>
    </row>
    <row r="1655" spans="2:2" x14ac:dyDescent="0.2">
      <c r="B1655" s="26"/>
    </row>
    <row r="1656" spans="2:2" x14ac:dyDescent="0.2">
      <c r="B1656" s="26"/>
    </row>
    <row r="1657" spans="2:2" x14ac:dyDescent="0.2">
      <c r="B1657" s="26"/>
    </row>
    <row r="1658" spans="2:2" x14ac:dyDescent="0.2">
      <c r="B1658" s="26"/>
    </row>
    <row r="1659" spans="2:2" x14ac:dyDescent="0.2">
      <c r="B1659" s="26"/>
    </row>
    <row r="1660" spans="2:2" x14ac:dyDescent="0.2">
      <c r="B1660" s="26"/>
    </row>
    <row r="1661" spans="2:2" x14ac:dyDescent="0.2">
      <c r="B1661" s="26"/>
    </row>
    <row r="1662" spans="2:2" x14ac:dyDescent="0.2">
      <c r="B1662" s="26"/>
    </row>
    <row r="1663" spans="2:2" x14ac:dyDescent="0.2">
      <c r="B1663" s="26"/>
    </row>
    <row r="1664" spans="2:2" x14ac:dyDescent="0.2">
      <c r="B1664" s="26"/>
    </row>
    <row r="1665" spans="2:2" x14ac:dyDescent="0.2">
      <c r="B1665" s="26"/>
    </row>
    <row r="1666" spans="2:2" x14ac:dyDescent="0.2">
      <c r="B1666" s="26"/>
    </row>
    <row r="1667" spans="2:2" x14ac:dyDescent="0.2">
      <c r="B1667" s="26"/>
    </row>
    <row r="1668" spans="2:2" x14ac:dyDescent="0.2">
      <c r="B1668" s="26"/>
    </row>
    <row r="1669" spans="2:2" x14ac:dyDescent="0.2">
      <c r="B1669" s="26"/>
    </row>
    <row r="1670" spans="2:2" x14ac:dyDescent="0.2">
      <c r="B1670" s="26"/>
    </row>
    <row r="1671" spans="2:2" x14ac:dyDescent="0.2">
      <c r="B1671" s="26"/>
    </row>
    <row r="1672" spans="2:2" x14ac:dyDescent="0.2">
      <c r="B1672" s="26"/>
    </row>
    <row r="1673" spans="2:2" x14ac:dyDescent="0.2">
      <c r="B1673" s="26"/>
    </row>
    <row r="1674" spans="2:2" x14ac:dyDescent="0.2">
      <c r="B1674" s="26"/>
    </row>
    <row r="1675" spans="2:2" x14ac:dyDescent="0.2">
      <c r="B1675" s="26"/>
    </row>
    <row r="1676" spans="2:2" x14ac:dyDescent="0.2">
      <c r="B1676" s="26"/>
    </row>
    <row r="1677" spans="2:2" x14ac:dyDescent="0.2">
      <c r="B1677" s="26"/>
    </row>
    <row r="1678" spans="2:2" x14ac:dyDescent="0.2">
      <c r="B1678" s="26"/>
    </row>
    <row r="1679" spans="2:2" x14ac:dyDescent="0.2">
      <c r="B1679" s="26"/>
    </row>
    <row r="1680" spans="2:2" x14ac:dyDescent="0.2">
      <c r="B1680" s="26"/>
    </row>
    <row r="1681" spans="2:2" x14ac:dyDescent="0.2">
      <c r="B1681" s="26"/>
    </row>
    <row r="1682" spans="2:2" x14ac:dyDescent="0.2">
      <c r="B1682" s="26"/>
    </row>
    <row r="1683" spans="2:2" x14ac:dyDescent="0.2">
      <c r="B1683" s="26"/>
    </row>
    <row r="1684" spans="2:2" x14ac:dyDescent="0.2">
      <c r="B1684" s="26"/>
    </row>
    <row r="1685" spans="2:2" x14ac:dyDescent="0.2">
      <c r="B1685" s="26"/>
    </row>
    <row r="1686" spans="2:2" x14ac:dyDescent="0.2">
      <c r="B1686" s="26"/>
    </row>
    <row r="1687" spans="2:2" x14ac:dyDescent="0.2">
      <c r="B1687" s="26"/>
    </row>
    <row r="1688" spans="2:2" x14ac:dyDescent="0.2">
      <c r="B1688" s="26"/>
    </row>
    <row r="1689" spans="2:2" x14ac:dyDescent="0.2">
      <c r="B1689" s="26"/>
    </row>
    <row r="1690" spans="2:2" x14ac:dyDescent="0.2">
      <c r="B1690" s="26"/>
    </row>
    <row r="1691" spans="2:2" x14ac:dyDescent="0.2">
      <c r="B1691" s="26"/>
    </row>
    <row r="1692" spans="2:2" x14ac:dyDescent="0.2">
      <c r="B1692" s="26"/>
    </row>
    <row r="1693" spans="2:2" x14ac:dyDescent="0.2">
      <c r="B1693" s="26"/>
    </row>
    <row r="1694" spans="2:2" x14ac:dyDescent="0.2">
      <c r="B1694" s="26"/>
    </row>
    <row r="1695" spans="2:2" x14ac:dyDescent="0.2">
      <c r="B1695" s="26"/>
    </row>
    <row r="1696" spans="2:2" x14ac:dyDescent="0.2">
      <c r="B1696" s="26"/>
    </row>
    <row r="1697" spans="2:2" x14ac:dyDescent="0.2">
      <c r="B1697" s="26"/>
    </row>
    <row r="1698" spans="2:2" x14ac:dyDescent="0.2">
      <c r="B1698" s="26"/>
    </row>
    <row r="1699" spans="2:2" x14ac:dyDescent="0.2">
      <c r="B1699" s="26"/>
    </row>
    <row r="1700" spans="2:2" x14ac:dyDescent="0.2">
      <c r="B1700" s="26"/>
    </row>
    <row r="1701" spans="2:2" x14ac:dyDescent="0.2">
      <c r="B1701" s="26"/>
    </row>
    <row r="1702" spans="2:2" x14ac:dyDescent="0.2">
      <c r="B1702" s="26"/>
    </row>
    <row r="1703" spans="2:2" x14ac:dyDescent="0.2">
      <c r="B1703" s="26"/>
    </row>
    <row r="1704" spans="2:2" x14ac:dyDescent="0.2">
      <c r="B1704" s="26"/>
    </row>
    <row r="1705" spans="2:2" x14ac:dyDescent="0.2">
      <c r="B1705" s="26"/>
    </row>
    <row r="1706" spans="2:2" x14ac:dyDescent="0.2">
      <c r="B1706" s="26"/>
    </row>
    <row r="1707" spans="2:2" x14ac:dyDescent="0.2">
      <c r="B1707" s="26"/>
    </row>
    <row r="1708" spans="2:2" x14ac:dyDescent="0.2">
      <c r="B1708" s="26"/>
    </row>
    <row r="1709" spans="2:2" x14ac:dyDescent="0.2">
      <c r="B1709" s="26"/>
    </row>
    <row r="1710" spans="2:2" x14ac:dyDescent="0.2">
      <c r="B1710" s="26"/>
    </row>
    <row r="1711" spans="2:2" x14ac:dyDescent="0.2">
      <c r="B1711" s="26"/>
    </row>
    <row r="1712" spans="2:2" x14ac:dyDescent="0.2">
      <c r="B1712" s="26"/>
    </row>
    <row r="1713" spans="2:2" x14ac:dyDescent="0.2">
      <c r="B1713" s="26"/>
    </row>
    <row r="1714" spans="2:2" x14ac:dyDescent="0.2">
      <c r="B1714" s="26"/>
    </row>
    <row r="1715" spans="2:2" x14ac:dyDescent="0.2">
      <c r="B1715" s="26"/>
    </row>
    <row r="1716" spans="2:2" x14ac:dyDescent="0.2">
      <c r="B1716" s="26"/>
    </row>
    <row r="1717" spans="2:2" x14ac:dyDescent="0.2">
      <c r="B1717" s="26"/>
    </row>
    <row r="1718" spans="2:2" x14ac:dyDescent="0.2">
      <c r="B1718" s="26"/>
    </row>
    <row r="1719" spans="2:2" x14ac:dyDescent="0.2">
      <c r="B1719" s="26"/>
    </row>
    <row r="1720" spans="2:2" x14ac:dyDescent="0.2">
      <c r="B1720" s="26"/>
    </row>
    <row r="1721" spans="2:2" x14ac:dyDescent="0.2">
      <c r="B1721" s="26"/>
    </row>
    <row r="1722" spans="2:2" x14ac:dyDescent="0.2">
      <c r="B1722" s="26"/>
    </row>
    <row r="1723" spans="2:2" x14ac:dyDescent="0.2">
      <c r="B1723" s="26"/>
    </row>
    <row r="1724" spans="2:2" x14ac:dyDescent="0.2">
      <c r="B1724" s="26"/>
    </row>
    <row r="1725" spans="2:2" x14ac:dyDescent="0.2">
      <c r="B1725" s="26"/>
    </row>
    <row r="1726" spans="2:2" x14ac:dyDescent="0.2">
      <c r="B1726" s="26"/>
    </row>
    <row r="1727" spans="2:2" x14ac:dyDescent="0.2">
      <c r="B1727" s="26"/>
    </row>
    <row r="1728" spans="2:2" x14ac:dyDescent="0.2">
      <c r="B1728" s="26"/>
    </row>
    <row r="1729" spans="2:2" x14ac:dyDescent="0.2">
      <c r="B1729" s="26"/>
    </row>
    <row r="1730" spans="2:2" x14ac:dyDescent="0.2">
      <c r="B1730" s="26"/>
    </row>
    <row r="1731" spans="2:2" x14ac:dyDescent="0.2">
      <c r="B1731" s="26"/>
    </row>
    <row r="1732" spans="2:2" x14ac:dyDescent="0.2">
      <c r="B1732" s="26"/>
    </row>
    <row r="1733" spans="2:2" x14ac:dyDescent="0.2">
      <c r="B1733" s="26"/>
    </row>
    <row r="1734" spans="2:2" x14ac:dyDescent="0.2">
      <c r="B1734" s="26"/>
    </row>
    <row r="1735" spans="2:2" x14ac:dyDescent="0.2">
      <c r="B1735" s="26"/>
    </row>
    <row r="1736" spans="2:2" x14ac:dyDescent="0.2">
      <c r="B1736" s="26"/>
    </row>
    <row r="1737" spans="2:2" x14ac:dyDescent="0.2">
      <c r="B1737" s="26"/>
    </row>
    <row r="1738" spans="2:2" x14ac:dyDescent="0.2">
      <c r="B1738" s="26"/>
    </row>
    <row r="1739" spans="2:2" x14ac:dyDescent="0.2">
      <c r="B1739" s="26"/>
    </row>
    <row r="1740" spans="2:2" x14ac:dyDescent="0.2">
      <c r="B1740" s="26"/>
    </row>
    <row r="1741" spans="2:2" x14ac:dyDescent="0.2">
      <c r="B1741" s="26"/>
    </row>
    <row r="1742" spans="2:2" x14ac:dyDescent="0.2">
      <c r="B1742" s="26"/>
    </row>
    <row r="1743" spans="2:2" x14ac:dyDescent="0.2">
      <c r="B1743" s="26"/>
    </row>
    <row r="1744" spans="2:2" x14ac:dyDescent="0.2">
      <c r="B1744" s="26"/>
    </row>
    <row r="1745" spans="2:2" x14ac:dyDescent="0.2">
      <c r="B1745" s="26"/>
    </row>
    <row r="1746" spans="2:2" x14ac:dyDescent="0.2">
      <c r="B1746" s="26"/>
    </row>
    <row r="1747" spans="2:2" x14ac:dyDescent="0.2">
      <c r="B1747" s="26"/>
    </row>
    <row r="1748" spans="2:2" x14ac:dyDescent="0.2">
      <c r="B1748" s="26"/>
    </row>
    <row r="1749" spans="2:2" x14ac:dyDescent="0.2">
      <c r="B1749" s="26"/>
    </row>
    <row r="1750" spans="2:2" x14ac:dyDescent="0.2">
      <c r="B1750" s="26"/>
    </row>
    <row r="1751" spans="2:2" x14ac:dyDescent="0.2">
      <c r="B1751" s="26"/>
    </row>
    <row r="1752" spans="2:2" x14ac:dyDescent="0.2">
      <c r="B1752" s="26"/>
    </row>
    <row r="1753" spans="2:2" x14ac:dyDescent="0.2">
      <c r="B1753" s="26"/>
    </row>
    <row r="1754" spans="2:2" x14ac:dyDescent="0.2">
      <c r="B1754" s="26"/>
    </row>
    <row r="1755" spans="2:2" x14ac:dyDescent="0.2">
      <c r="B1755" s="26"/>
    </row>
    <row r="1756" spans="2:2" x14ac:dyDescent="0.2">
      <c r="B1756" s="26"/>
    </row>
    <row r="1757" spans="2:2" x14ac:dyDescent="0.2">
      <c r="B1757" s="26"/>
    </row>
    <row r="1758" spans="2:2" x14ac:dyDescent="0.2">
      <c r="B1758" s="26"/>
    </row>
    <row r="1759" spans="2:2" x14ac:dyDescent="0.2">
      <c r="B1759" s="26"/>
    </row>
    <row r="1760" spans="2:2" x14ac:dyDescent="0.2">
      <c r="B1760" s="26"/>
    </row>
    <row r="1761" spans="2:2" x14ac:dyDescent="0.2">
      <c r="B1761" s="26"/>
    </row>
    <row r="1762" spans="2:2" x14ac:dyDescent="0.2">
      <c r="B1762" s="26"/>
    </row>
    <row r="1763" spans="2:2" x14ac:dyDescent="0.2">
      <c r="B1763" s="26"/>
    </row>
    <row r="1764" spans="2:2" x14ac:dyDescent="0.2">
      <c r="B1764" s="26"/>
    </row>
    <row r="1765" spans="2:2" x14ac:dyDescent="0.2">
      <c r="B1765" s="26"/>
    </row>
    <row r="1766" spans="2:2" x14ac:dyDescent="0.2">
      <c r="B1766" s="26"/>
    </row>
    <row r="1767" spans="2:2" x14ac:dyDescent="0.2">
      <c r="B1767" s="26"/>
    </row>
    <row r="1768" spans="2:2" x14ac:dyDescent="0.2">
      <c r="B1768" s="26"/>
    </row>
    <row r="1769" spans="2:2" x14ac:dyDescent="0.2">
      <c r="B1769" s="26"/>
    </row>
    <row r="1770" spans="2:2" x14ac:dyDescent="0.2">
      <c r="B1770" s="26"/>
    </row>
    <row r="1771" spans="2:2" x14ac:dyDescent="0.2">
      <c r="B1771" s="26"/>
    </row>
    <row r="1772" spans="2:2" x14ac:dyDescent="0.2">
      <c r="B1772" s="26"/>
    </row>
    <row r="1773" spans="2:2" x14ac:dyDescent="0.2">
      <c r="B1773" s="26"/>
    </row>
    <row r="1774" spans="2:2" x14ac:dyDescent="0.2">
      <c r="B1774" s="26"/>
    </row>
    <row r="1775" spans="2:2" x14ac:dyDescent="0.2">
      <c r="B1775" s="26"/>
    </row>
    <row r="1776" spans="2:2" x14ac:dyDescent="0.2">
      <c r="B1776" s="26"/>
    </row>
    <row r="1777" spans="2:2" x14ac:dyDescent="0.2">
      <c r="B1777" s="26"/>
    </row>
    <row r="1778" spans="2:2" x14ac:dyDescent="0.2">
      <c r="B1778" s="26"/>
    </row>
    <row r="1779" spans="2:2" x14ac:dyDescent="0.2">
      <c r="B1779" s="26"/>
    </row>
    <row r="1780" spans="2:2" x14ac:dyDescent="0.2">
      <c r="B1780" s="26"/>
    </row>
    <row r="1781" spans="2:2" x14ac:dyDescent="0.2">
      <c r="B1781" s="26"/>
    </row>
    <row r="1782" spans="2:2" x14ac:dyDescent="0.2">
      <c r="B1782" s="26"/>
    </row>
    <row r="1783" spans="2:2" x14ac:dyDescent="0.2">
      <c r="B1783" s="26"/>
    </row>
    <row r="1784" spans="2:2" x14ac:dyDescent="0.2">
      <c r="B1784" s="26"/>
    </row>
    <row r="1785" spans="2:2" x14ac:dyDescent="0.2">
      <c r="B1785" s="26"/>
    </row>
    <row r="1786" spans="2:2" x14ac:dyDescent="0.2">
      <c r="B1786" s="26"/>
    </row>
    <row r="1787" spans="2:2" x14ac:dyDescent="0.2">
      <c r="B1787" s="26"/>
    </row>
    <row r="1788" spans="2:2" x14ac:dyDescent="0.2">
      <c r="B1788" s="26"/>
    </row>
    <row r="1789" spans="2:2" x14ac:dyDescent="0.2">
      <c r="B1789" s="26"/>
    </row>
    <row r="1790" spans="2:2" x14ac:dyDescent="0.2">
      <c r="B1790" s="26"/>
    </row>
    <row r="1791" spans="2:2" x14ac:dyDescent="0.2">
      <c r="B1791" s="26"/>
    </row>
    <row r="1792" spans="2:2" x14ac:dyDescent="0.2">
      <c r="B1792" s="26"/>
    </row>
    <row r="1793" spans="2:2" x14ac:dyDescent="0.2">
      <c r="B1793" s="26"/>
    </row>
    <row r="1794" spans="2:2" x14ac:dyDescent="0.2">
      <c r="B1794" s="26"/>
    </row>
    <row r="1795" spans="2:2" x14ac:dyDescent="0.2">
      <c r="B1795" s="26"/>
    </row>
    <row r="1796" spans="2:2" x14ac:dyDescent="0.2">
      <c r="B1796" s="26"/>
    </row>
    <row r="1797" spans="2:2" x14ac:dyDescent="0.2">
      <c r="B1797" s="26"/>
    </row>
    <row r="1798" spans="2:2" x14ac:dyDescent="0.2">
      <c r="B1798" s="26"/>
    </row>
    <row r="1799" spans="2:2" x14ac:dyDescent="0.2">
      <c r="B1799" s="26"/>
    </row>
    <row r="1800" spans="2:2" x14ac:dyDescent="0.2">
      <c r="B1800" s="26"/>
    </row>
    <row r="1801" spans="2:2" x14ac:dyDescent="0.2">
      <c r="B1801" s="26"/>
    </row>
    <row r="1802" spans="2:2" x14ac:dyDescent="0.2">
      <c r="B1802" s="26"/>
    </row>
    <row r="1803" spans="2:2" x14ac:dyDescent="0.2">
      <c r="B1803" s="26"/>
    </row>
    <row r="1804" spans="2:2" x14ac:dyDescent="0.2">
      <c r="B1804" s="26"/>
    </row>
    <row r="1805" spans="2:2" x14ac:dyDescent="0.2">
      <c r="B1805" s="26"/>
    </row>
    <row r="1806" spans="2:2" x14ac:dyDescent="0.2">
      <c r="B1806" s="26"/>
    </row>
    <row r="1807" spans="2:2" x14ac:dyDescent="0.2">
      <c r="B1807" s="26"/>
    </row>
    <row r="1808" spans="2:2" x14ac:dyDescent="0.2">
      <c r="B1808" s="26"/>
    </row>
    <row r="1809" spans="2:2" x14ac:dyDescent="0.2">
      <c r="B1809" s="26"/>
    </row>
    <row r="1810" spans="2:2" x14ac:dyDescent="0.2">
      <c r="B1810" s="26"/>
    </row>
    <row r="1811" spans="2:2" x14ac:dyDescent="0.2">
      <c r="B1811" s="26"/>
    </row>
    <row r="1812" spans="2:2" x14ac:dyDescent="0.2">
      <c r="B1812" s="26"/>
    </row>
    <row r="1813" spans="2:2" x14ac:dyDescent="0.2">
      <c r="B1813" s="26"/>
    </row>
    <row r="1814" spans="2:2" x14ac:dyDescent="0.2">
      <c r="B1814" s="26"/>
    </row>
    <row r="1815" spans="2:2" x14ac:dyDescent="0.2">
      <c r="B1815" s="26"/>
    </row>
    <row r="1816" spans="2:2" x14ac:dyDescent="0.2">
      <c r="B1816" s="26"/>
    </row>
    <row r="1817" spans="2:2" x14ac:dyDescent="0.2">
      <c r="B1817" s="26"/>
    </row>
    <row r="1818" spans="2:2" x14ac:dyDescent="0.2">
      <c r="B1818" s="26"/>
    </row>
    <row r="1819" spans="2:2" x14ac:dyDescent="0.2">
      <c r="B1819" s="26"/>
    </row>
    <row r="1820" spans="2:2" x14ac:dyDescent="0.2">
      <c r="B1820" s="26"/>
    </row>
    <row r="1821" spans="2:2" x14ac:dyDescent="0.2">
      <c r="B1821" s="26"/>
    </row>
    <row r="1822" spans="2:2" x14ac:dyDescent="0.2">
      <c r="B1822" s="26"/>
    </row>
    <row r="1823" spans="2:2" x14ac:dyDescent="0.2">
      <c r="B1823" s="26"/>
    </row>
    <row r="1824" spans="2:2" x14ac:dyDescent="0.2">
      <c r="B1824" s="26"/>
    </row>
    <row r="1825" spans="2:2" x14ac:dyDescent="0.2">
      <c r="B1825" s="26"/>
    </row>
    <row r="1826" spans="2:2" x14ac:dyDescent="0.2">
      <c r="B1826" s="26"/>
    </row>
    <row r="1827" spans="2:2" x14ac:dyDescent="0.2">
      <c r="B1827" s="26"/>
    </row>
    <row r="1828" spans="2:2" x14ac:dyDescent="0.2">
      <c r="B1828" s="26"/>
    </row>
    <row r="1829" spans="2:2" x14ac:dyDescent="0.2">
      <c r="B1829" s="26"/>
    </row>
    <row r="1830" spans="2:2" x14ac:dyDescent="0.2">
      <c r="B1830" s="26"/>
    </row>
    <row r="1831" spans="2:2" x14ac:dyDescent="0.2">
      <c r="B1831" s="26"/>
    </row>
    <row r="1832" spans="2:2" x14ac:dyDescent="0.2">
      <c r="B1832" s="26"/>
    </row>
    <row r="1833" spans="2:2" x14ac:dyDescent="0.2">
      <c r="B1833" s="26"/>
    </row>
    <row r="1834" spans="2:2" x14ac:dyDescent="0.2">
      <c r="B1834" s="26"/>
    </row>
    <row r="1835" spans="2:2" x14ac:dyDescent="0.2">
      <c r="B1835" s="26"/>
    </row>
    <row r="1836" spans="2:2" x14ac:dyDescent="0.2">
      <c r="B1836" s="26"/>
    </row>
    <row r="1837" spans="2:2" x14ac:dyDescent="0.2">
      <c r="B1837" s="26"/>
    </row>
    <row r="1838" spans="2:2" x14ac:dyDescent="0.2">
      <c r="B1838" s="26"/>
    </row>
    <row r="1839" spans="2:2" x14ac:dyDescent="0.2">
      <c r="B1839" s="26"/>
    </row>
    <row r="1840" spans="2:2" x14ac:dyDescent="0.2">
      <c r="B1840" s="26"/>
    </row>
    <row r="1841" spans="2:2" x14ac:dyDescent="0.2">
      <c r="B1841" s="26"/>
    </row>
    <row r="1842" spans="2:2" x14ac:dyDescent="0.2">
      <c r="B1842" s="26"/>
    </row>
    <row r="1843" spans="2:2" x14ac:dyDescent="0.2">
      <c r="B1843" s="26"/>
    </row>
    <row r="1844" spans="2:2" x14ac:dyDescent="0.2">
      <c r="B1844" s="26"/>
    </row>
    <row r="1845" spans="2:2" x14ac:dyDescent="0.2">
      <c r="B1845" s="26"/>
    </row>
    <row r="1846" spans="2:2" x14ac:dyDescent="0.2">
      <c r="B1846" s="26"/>
    </row>
    <row r="1847" spans="2:2" x14ac:dyDescent="0.2">
      <c r="B1847" s="26"/>
    </row>
    <row r="1848" spans="2:2" x14ac:dyDescent="0.2">
      <c r="B1848" s="26"/>
    </row>
    <row r="1849" spans="2:2" x14ac:dyDescent="0.2">
      <c r="B1849" s="26"/>
    </row>
    <row r="1850" spans="2:2" x14ac:dyDescent="0.2">
      <c r="B1850" s="26"/>
    </row>
    <row r="1851" spans="2:2" x14ac:dyDescent="0.2">
      <c r="B1851" s="26"/>
    </row>
    <row r="1852" spans="2:2" x14ac:dyDescent="0.2">
      <c r="B1852" s="26"/>
    </row>
    <row r="1853" spans="2:2" x14ac:dyDescent="0.2">
      <c r="B1853" s="26"/>
    </row>
    <row r="1854" spans="2:2" x14ac:dyDescent="0.2">
      <c r="B1854" s="26"/>
    </row>
    <row r="1855" spans="2:2" x14ac:dyDescent="0.2">
      <c r="B1855" s="26"/>
    </row>
    <row r="1856" spans="2:2" x14ac:dyDescent="0.2">
      <c r="B1856" s="26"/>
    </row>
    <row r="1857" spans="2:2" x14ac:dyDescent="0.2">
      <c r="B1857" s="26"/>
    </row>
    <row r="1858" spans="2:2" x14ac:dyDescent="0.2">
      <c r="B1858" s="26"/>
    </row>
    <row r="1859" spans="2:2" x14ac:dyDescent="0.2">
      <c r="B1859" s="26"/>
    </row>
    <row r="1860" spans="2:2" x14ac:dyDescent="0.2">
      <c r="B1860" s="26"/>
    </row>
    <row r="1861" spans="2:2" x14ac:dyDescent="0.2">
      <c r="B1861" s="26"/>
    </row>
    <row r="1862" spans="2:2" x14ac:dyDescent="0.2">
      <c r="B1862" s="26"/>
    </row>
    <row r="1863" spans="2:2" x14ac:dyDescent="0.2">
      <c r="B1863" s="26"/>
    </row>
    <row r="1864" spans="2:2" x14ac:dyDescent="0.2">
      <c r="B1864" s="26"/>
    </row>
    <row r="1865" spans="2:2" x14ac:dyDescent="0.2">
      <c r="B1865" s="26"/>
    </row>
    <row r="1866" spans="2:2" x14ac:dyDescent="0.2">
      <c r="B1866" s="26"/>
    </row>
    <row r="1867" spans="2:2" x14ac:dyDescent="0.2">
      <c r="B1867" s="26"/>
    </row>
    <row r="1868" spans="2:2" x14ac:dyDescent="0.2">
      <c r="B1868" s="26"/>
    </row>
    <row r="1869" spans="2:2" x14ac:dyDescent="0.2">
      <c r="B1869" s="26"/>
    </row>
    <row r="1870" spans="2:2" x14ac:dyDescent="0.2">
      <c r="B1870" s="26"/>
    </row>
    <row r="1871" spans="2:2" x14ac:dyDescent="0.2">
      <c r="B1871" s="26"/>
    </row>
    <row r="1872" spans="2:2" x14ac:dyDescent="0.2">
      <c r="B1872" s="26"/>
    </row>
    <row r="1873" spans="2:2" x14ac:dyDescent="0.2">
      <c r="B1873" s="26"/>
    </row>
    <row r="1874" spans="2:2" x14ac:dyDescent="0.2">
      <c r="B1874" s="26"/>
    </row>
    <row r="1875" spans="2:2" x14ac:dyDescent="0.2">
      <c r="B1875" s="26"/>
    </row>
    <row r="1876" spans="2:2" x14ac:dyDescent="0.2">
      <c r="B1876" s="26"/>
    </row>
    <row r="1877" spans="2:2" x14ac:dyDescent="0.2">
      <c r="B1877" s="26"/>
    </row>
    <row r="1878" spans="2:2" x14ac:dyDescent="0.2">
      <c r="B1878" s="26"/>
    </row>
    <row r="1879" spans="2:2" x14ac:dyDescent="0.2">
      <c r="B1879" s="26"/>
    </row>
    <row r="1880" spans="2:2" x14ac:dyDescent="0.2">
      <c r="B1880" s="26"/>
    </row>
    <row r="1881" spans="2:2" x14ac:dyDescent="0.2">
      <c r="B1881" s="26"/>
    </row>
    <row r="1882" spans="2:2" x14ac:dyDescent="0.2">
      <c r="B1882" s="26"/>
    </row>
    <row r="1883" spans="2:2" x14ac:dyDescent="0.2">
      <c r="B1883" s="26"/>
    </row>
    <row r="1884" spans="2:2" x14ac:dyDescent="0.2">
      <c r="B1884" s="26"/>
    </row>
    <row r="1885" spans="2:2" x14ac:dyDescent="0.2">
      <c r="B1885" s="26"/>
    </row>
    <row r="1886" spans="2:2" x14ac:dyDescent="0.2">
      <c r="B1886" s="26"/>
    </row>
    <row r="1887" spans="2:2" x14ac:dyDescent="0.2">
      <c r="B1887" s="26"/>
    </row>
    <row r="1888" spans="2:2" x14ac:dyDescent="0.2">
      <c r="B1888" s="26"/>
    </row>
    <row r="1889" spans="2:2" x14ac:dyDescent="0.2">
      <c r="B1889" s="26"/>
    </row>
    <row r="1890" spans="2:2" x14ac:dyDescent="0.2">
      <c r="B1890" s="26"/>
    </row>
    <row r="1891" spans="2:2" x14ac:dyDescent="0.2">
      <c r="B1891" s="26"/>
    </row>
    <row r="1892" spans="2:2" x14ac:dyDescent="0.2">
      <c r="B1892" s="26"/>
    </row>
    <row r="1893" spans="2:2" x14ac:dyDescent="0.2">
      <c r="B1893" s="26"/>
    </row>
    <row r="1894" spans="2:2" x14ac:dyDescent="0.2">
      <c r="B1894" s="26"/>
    </row>
    <row r="1895" spans="2:2" x14ac:dyDescent="0.2">
      <c r="B1895" s="26"/>
    </row>
    <row r="1896" spans="2:2" x14ac:dyDescent="0.2">
      <c r="B1896" s="26"/>
    </row>
    <row r="1897" spans="2:2" x14ac:dyDescent="0.2">
      <c r="B1897" s="26"/>
    </row>
    <row r="1898" spans="2:2" x14ac:dyDescent="0.2">
      <c r="B1898" s="26"/>
    </row>
    <row r="1899" spans="2:2" x14ac:dyDescent="0.2">
      <c r="B1899" s="26"/>
    </row>
    <row r="1900" spans="2:2" x14ac:dyDescent="0.2">
      <c r="B1900" s="26"/>
    </row>
    <row r="1901" spans="2:2" x14ac:dyDescent="0.2">
      <c r="B1901" s="26"/>
    </row>
    <row r="1902" spans="2:2" x14ac:dyDescent="0.2">
      <c r="B1902" s="26"/>
    </row>
    <row r="1903" spans="2:2" x14ac:dyDescent="0.2">
      <c r="B1903" s="26"/>
    </row>
    <row r="1904" spans="2:2" x14ac:dyDescent="0.2">
      <c r="B1904" s="26"/>
    </row>
    <row r="1905" spans="2:2" x14ac:dyDescent="0.2">
      <c r="B1905" s="26"/>
    </row>
    <row r="1906" spans="2:2" x14ac:dyDescent="0.2">
      <c r="B1906" s="26"/>
    </row>
    <row r="1907" spans="2:2" x14ac:dyDescent="0.2">
      <c r="B1907" s="26"/>
    </row>
    <row r="1908" spans="2:2" x14ac:dyDescent="0.2">
      <c r="B1908" s="26"/>
    </row>
    <row r="1909" spans="2:2" x14ac:dyDescent="0.2">
      <c r="B1909" s="26"/>
    </row>
    <row r="1910" spans="2:2" x14ac:dyDescent="0.2">
      <c r="B1910" s="26"/>
    </row>
    <row r="1911" spans="2:2" x14ac:dyDescent="0.2">
      <c r="B1911" s="26"/>
    </row>
    <row r="1912" spans="2:2" x14ac:dyDescent="0.2">
      <c r="B1912" s="26"/>
    </row>
    <row r="1913" spans="2:2" x14ac:dyDescent="0.2">
      <c r="B1913" s="26"/>
    </row>
    <row r="1914" spans="2:2" x14ac:dyDescent="0.2">
      <c r="B1914" s="26"/>
    </row>
    <row r="1915" spans="2:2" x14ac:dyDescent="0.2">
      <c r="B1915" s="26"/>
    </row>
    <row r="1916" spans="2:2" x14ac:dyDescent="0.2">
      <c r="B1916" s="26"/>
    </row>
    <row r="1917" spans="2:2" x14ac:dyDescent="0.2">
      <c r="B1917" s="26"/>
    </row>
    <row r="1918" spans="2:2" x14ac:dyDescent="0.2">
      <c r="B1918" s="26"/>
    </row>
    <row r="1919" spans="2:2" x14ac:dyDescent="0.2">
      <c r="B1919" s="26"/>
    </row>
    <row r="1920" spans="2:2" x14ac:dyDescent="0.2">
      <c r="B1920" s="26"/>
    </row>
    <row r="1921" spans="2:2" x14ac:dyDescent="0.2">
      <c r="B1921" s="26"/>
    </row>
    <row r="1922" spans="2:2" x14ac:dyDescent="0.2">
      <c r="B1922" s="26"/>
    </row>
    <row r="1923" spans="2:2" x14ac:dyDescent="0.2">
      <c r="B1923" s="26"/>
    </row>
    <row r="1924" spans="2:2" x14ac:dyDescent="0.2">
      <c r="B1924" s="26"/>
    </row>
    <row r="1925" spans="2:2" x14ac:dyDescent="0.2">
      <c r="B1925" s="26"/>
    </row>
    <row r="1926" spans="2:2" x14ac:dyDescent="0.2">
      <c r="B1926" s="26"/>
    </row>
    <row r="1927" spans="2:2" x14ac:dyDescent="0.2">
      <c r="B1927" s="26"/>
    </row>
    <row r="1928" spans="2:2" x14ac:dyDescent="0.2">
      <c r="B1928" s="26"/>
    </row>
    <row r="1929" spans="2:2" x14ac:dyDescent="0.2">
      <c r="B1929" s="26"/>
    </row>
    <row r="1930" spans="2:2" x14ac:dyDescent="0.2">
      <c r="B1930" s="26"/>
    </row>
    <row r="1931" spans="2:2" x14ac:dyDescent="0.2">
      <c r="B1931" s="26"/>
    </row>
    <row r="1932" spans="2:2" x14ac:dyDescent="0.2">
      <c r="B1932" s="26"/>
    </row>
    <row r="1933" spans="2:2" x14ac:dyDescent="0.2">
      <c r="B1933" s="26"/>
    </row>
    <row r="1934" spans="2:2" x14ac:dyDescent="0.2">
      <c r="B1934" s="26"/>
    </row>
    <row r="1935" spans="2:2" x14ac:dyDescent="0.2">
      <c r="B1935" s="26"/>
    </row>
    <row r="1936" spans="2:2" x14ac:dyDescent="0.2">
      <c r="B1936" s="26"/>
    </row>
    <row r="1937" spans="2:2" x14ac:dyDescent="0.2">
      <c r="B1937" s="26"/>
    </row>
    <row r="1938" spans="2:2" x14ac:dyDescent="0.2">
      <c r="B1938" s="26"/>
    </row>
    <row r="1939" spans="2:2" x14ac:dyDescent="0.2">
      <c r="B1939" s="26"/>
    </row>
    <row r="1940" spans="2:2" x14ac:dyDescent="0.2">
      <c r="B1940" s="26"/>
    </row>
    <row r="1941" spans="2:2" x14ac:dyDescent="0.2">
      <c r="B1941" s="26"/>
    </row>
    <row r="1942" spans="2:2" x14ac:dyDescent="0.2">
      <c r="B1942" s="26"/>
    </row>
    <row r="1943" spans="2:2" x14ac:dyDescent="0.2">
      <c r="B1943" s="26"/>
    </row>
    <row r="1944" spans="2:2" x14ac:dyDescent="0.2">
      <c r="B1944" s="26"/>
    </row>
    <row r="1945" spans="2:2" x14ac:dyDescent="0.2">
      <c r="B1945" s="26"/>
    </row>
    <row r="1946" spans="2:2" x14ac:dyDescent="0.2">
      <c r="B1946" s="26"/>
    </row>
    <row r="1947" spans="2:2" x14ac:dyDescent="0.2">
      <c r="B1947" s="26"/>
    </row>
    <row r="1948" spans="2:2" x14ac:dyDescent="0.2">
      <c r="B1948" s="26"/>
    </row>
    <row r="1949" spans="2:2" x14ac:dyDescent="0.2">
      <c r="B1949" s="26"/>
    </row>
    <row r="1950" spans="2:2" x14ac:dyDescent="0.2">
      <c r="B1950" s="26"/>
    </row>
    <row r="1951" spans="2:2" x14ac:dyDescent="0.2">
      <c r="B1951" s="26"/>
    </row>
    <row r="1952" spans="2:2" x14ac:dyDescent="0.2">
      <c r="B1952" s="26"/>
    </row>
    <row r="1953" spans="2:2" x14ac:dyDescent="0.2">
      <c r="B1953" s="26"/>
    </row>
    <row r="1954" spans="2:2" x14ac:dyDescent="0.2">
      <c r="B1954" s="26"/>
    </row>
    <row r="1955" spans="2:2" x14ac:dyDescent="0.2">
      <c r="B1955" s="26"/>
    </row>
    <row r="1956" spans="2:2" x14ac:dyDescent="0.2">
      <c r="B1956" s="26"/>
    </row>
    <row r="1957" spans="2:2" x14ac:dyDescent="0.2">
      <c r="B1957" s="26"/>
    </row>
    <row r="1958" spans="2:2" x14ac:dyDescent="0.2">
      <c r="B1958" s="26"/>
    </row>
    <row r="1959" spans="2:2" x14ac:dyDescent="0.2">
      <c r="B1959" s="26"/>
    </row>
    <row r="1960" spans="2:2" x14ac:dyDescent="0.2">
      <c r="B1960" s="26"/>
    </row>
    <row r="1961" spans="2:2" x14ac:dyDescent="0.2">
      <c r="B1961" s="26"/>
    </row>
    <row r="1962" spans="2:2" x14ac:dyDescent="0.2">
      <c r="B1962" s="26"/>
    </row>
    <row r="1963" spans="2:2" x14ac:dyDescent="0.2">
      <c r="B1963" s="26"/>
    </row>
    <row r="1964" spans="2:2" x14ac:dyDescent="0.2">
      <c r="B1964" s="26"/>
    </row>
    <row r="1965" spans="2:2" x14ac:dyDescent="0.2">
      <c r="B1965" s="26"/>
    </row>
    <row r="1966" spans="2:2" x14ac:dyDescent="0.2">
      <c r="B1966" s="26"/>
    </row>
    <row r="1967" spans="2:2" x14ac:dyDescent="0.2">
      <c r="B1967" s="26"/>
    </row>
    <row r="1968" spans="2:2" x14ac:dyDescent="0.2">
      <c r="B1968" s="26"/>
    </row>
    <row r="1969" spans="2:2" x14ac:dyDescent="0.2">
      <c r="B1969" s="26"/>
    </row>
    <row r="1970" spans="2:2" x14ac:dyDescent="0.2">
      <c r="B1970" s="26"/>
    </row>
    <row r="1971" spans="2:2" x14ac:dyDescent="0.2">
      <c r="B1971" s="26"/>
    </row>
    <row r="1972" spans="2:2" x14ac:dyDescent="0.2">
      <c r="B1972" s="26"/>
    </row>
    <row r="1973" spans="2:2" x14ac:dyDescent="0.2">
      <c r="B1973" s="26"/>
    </row>
    <row r="1974" spans="2:2" x14ac:dyDescent="0.2">
      <c r="B1974" s="26"/>
    </row>
    <row r="1975" spans="2:2" x14ac:dyDescent="0.2">
      <c r="B1975" s="26"/>
    </row>
    <row r="1976" spans="2:2" x14ac:dyDescent="0.2">
      <c r="B1976" s="26"/>
    </row>
    <row r="1977" spans="2:2" x14ac:dyDescent="0.2">
      <c r="B1977" s="26"/>
    </row>
    <row r="1978" spans="2:2" x14ac:dyDescent="0.2">
      <c r="B1978" s="26"/>
    </row>
    <row r="1979" spans="2:2" x14ac:dyDescent="0.2">
      <c r="B1979" s="26"/>
    </row>
    <row r="1980" spans="2:2" x14ac:dyDescent="0.2">
      <c r="B1980" s="26"/>
    </row>
    <row r="1981" spans="2:2" x14ac:dyDescent="0.2">
      <c r="B1981" s="26"/>
    </row>
    <row r="1982" spans="2:2" x14ac:dyDescent="0.2">
      <c r="B1982" s="26"/>
    </row>
    <row r="1983" spans="2:2" x14ac:dyDescent="0.2">
      <c r="B1983" s="26"/>
    </row>
    <row r="1984" spans="2:2" x14ac:dyDescent="0.2">
      <c r="B1984" s="26"/>
    </row>
    <row r="1985" spans="2:2" x14ac:dyDescent="0.2">
      <c r="B1985" s="26"/>
    </row>
    <row r="1986" spans="2:2" x14ac:dyDescent="0.2">
      <c r="B1986" s="26"/>
    </row>
    <row r="1987" spans="2:2" x14ac:dyDescent="0.2">
      <c r="B1987" s="26"/>
    </row>
    <row r="1988" spans="2:2" x14ac:dyDescent="0.2">
      <c r="B1988" s="26"/>
    </row>
    <row r="1989" spans="2:2" x14ac:dyDescent="0.2">
      <c r="B1989" s="26"/>
    </row>
    <row r="1990" spans="2:2" x14ac:dyDescent="0.2">
      <c r="B1990" s="26"/>
    </row>
    <row r="1991" spans="2:2" x14ac:dyDescent="0.2">
      <c r="B1991" s="26"/>
    </row>
    <row r="1992" spans="2:2" x14ac:dyDescent="0.2">
      <c r="B1992" s="26"/>
    </row>
    <row r="1993" spans="2:2" x14ac:dyDescent="0.2">
      <c r="B1993" s="26"/>
    </row>
    <row r="1994" spans="2:2" x14ac:dyDescent="0.2">
      <c r="B1994" s="26"/>
    </row>
    <row r="1995" spans="2:2" x14ac:dyDescent="0.2">
      <c r="B1995" s="26"/>
    </row>
    <row r="1996" spans="2:2" x14ac:dyDescent="0.2">
      <c r="B1996" s="26"/>
    </row>
    <row r="1997" spans="2:2" x14ac:dyDescent="0.2">
      <c r="B1997" s="26"/>
    </row>
    <row r="1998" spans="2:2" x14ac:dyDescent="0.2">
      <c r="B1998" s="26"/>
    </row>
    <row r="1999" spans="2:2" x14ac:dyDescent="0.2">
      <c r="B1999" s="26"/>
    </row>
    <row r="2000" spans="2:2" x14ac:dyDescent="0.2">
      <c r="B2000" s="26"/>
    </row>
    <row r="2001" spans="2:2" x14ac:dyDescent="0.2">
      <c r="B2001" s="26"/>
    </row>
    <row r="2002" spans="2:2" x14ac:dyDescent="0.2">
      <c r="B2002" s="26"/>
    </row>
    <row r="2003" spans="2:2" x14ac:dyDescent="0.2">
      <c r="B2003" s="26"/>
    </row>
    <row r="2004" spans="2:2" x14ac:dyDescent="0.2">
      <c r="B2004" s="26"/>
    </row>
    <row r="2005" spans="2:2" x14ac:dyDescent="0.2">
      <c r="B2005" s="26"/>
    </row>
    <row r="2006" spans="2:2" x14ac:dyDescent="0.2">
      <c r="B2006" s="26"/>
    </row>
    <row r="2007" spans="2:2" x14ac:dyDescent="0.2">
      <c r="B2007" s="26"/>
    </row>
    <row r="2008" spans="2:2" x14ac:dyDescent="0.2">
      <c r="B2008" s="26"/>
    </row>
    <row r="2009" spans="2:2" x14ac:dyDescent="0.2">
      <c r="B2009" s="26"/>
    </row>
    <row r="2010" spans="2:2" x14ac:dyDescent="0.2">
      <c r="B2010" s="26"/>
    </row>
    <row r="2011" spans="2:2" x14ac:dyDescent="0.2">
      <c r="B2011" s="26"/>
    </row>
    <row r="2012" spans="2:2" x14ac:dyDescent="0.2">
      <c r="B2012" s="26"/>
    </row>
    <row r="2013" spans="2:2" x14ac:dyDescent="0.2">
      <c r="B2013" s="26"/>
    </row>
    <row r="2014" spans="2:2" x14ac:dyDescent="0.2">
      <c r="B2014" s="26"/>
    </row>
    <row r="2015" spans="2:2" x14ac:dyDescent="0.2">
      <c r="B2015" s="26"/>
    </row>
    <row r="2016" spans="2:2" x14ac:dyDescent="0.2">
      <c r="B2016" s="26"/>
    </row>
    <row r="2017" spans="2:2" x14ac:dyDescent="0.2">
      <c r="B2017" s="26"/>
    </row>
    <row r="2018" spans="2:2" x14ac:dyDescent="0.2">
      <c r="B2018" s="26"/>
    </row>
    <row r="2019" spans="2:2" x14ac:dyDescent="0.2">
      <c r="B2019" s="26"/>
    </row>
    <row r="2020" spans="2:2" x14ac:dyDescent="0.2">
      <c r="B2020" s="26"/>
    </row>
    <row r="2021" spans="2:2" x14ac:dyDescent="0.2">
      <c r="B2021" s="26"/>
    </row>
    <row r="2022" spans="2:2" x14ac:dyDescent="0.2">
      <c r="B2022" s="26"/>
    </row>
    <row r="2023" spans="2:2" x14ac:dyDescent="0.2">
      <c r="B2023" s="26"/>
    </row>
    <row r="2024" spans="2:2" x14ac:dyDescent="0.2">
      <c r="B2024" s="26"/>
    </row>
    <row r="2025" spans="2:2" x14ac:dyDescent="0.2">
      <c r="B2025" s="26"/>
    </row>
    <row r="2026" spans="2:2" x14ac:dyDescent="0.2">
      <c r="B2026" s="26"/>
    </row>
    <row r="2027" spans="2:2" x14ac:dyDescent="0.2">
      <c r="B2027" s="26"/>
    </row>
    <row r="2028" spans="2:2" x14ac:dyDescent="0.2">
      <c r="B2028" s="26"/>
    </row>
    <row r="2029" spans="2:2" x14ac:dyDescent="0.2">
      <c r="B2029" s="26"/>
    </row>
    <row r="2030" spans="2:2" x14ac:dyDescent="0.2">
      <c r="B2030" s="26"/>
    </row>
    <row r="2031" spans="2:2" x14ac:dyDescent="0.2">
      <c r="B2031" s="26"/>
    </row>
    <row r="2032" spans="2:2" x14ac:dyDescent="0.2">
      <c r="B2032" s="26"/>
    </row>
    <row r="2033" spans="2:2" x14ac:dyDescent="0.2">
      <c r="B2033" s="26"/>
    </row>
    <row r="2034" spans="2:2" x14ac:dyDescent="0.2">
      <c r="B2034" s="26"/>
    </row>
    <row r="2035" spans="2:2" x14ac:dyDescent="0.2">
      <c r="B2035" s="26"/>
    </row>
    <row r="2036" spans="2:2" x14ac:dyDescent="0.2">
      <c r="B2036" s="26"/>
    </row>
    <row r="2037" spans="2:2" x14ac:dyDescent="0.2">
      <c r="B2037" s="26"/>
    </row>
    <row r="2038" spans="2:2" x14ac:dyDescent="0.2">
      <c r="B2038" s="26"/>
    </row>
    <row r="2039" spans="2:2" x14ac:dyDescent="0.2">
      <c r="B2039" s="26"/>
    </row>
    <row r="2040" spans="2:2" x14ac:dyDescent="0.2">
      <c r="B2040" s="26"/>
    </row>
    <row r="2041" spans="2:2" x14ac:dyDescent="0.2">
      <c r="B2041" s="26"/>
    </row>
    <row r="2042" spans="2:2" x14ac:dyDescent="0.2">
      <c r="B2042" s="26"/>
    </row>
    <row r="2043" spans="2:2" x14ac:dyDescent="0.2">
      <c r="B2043" s="26"/>
    </row>
    <row r="2044" spans="2:2" x14ac:dyDescent="0.2">
      <c r="B2044" s="26"/>
    </row>
    <row r="2045" spans="2:2" x14ac:dyDescent="0.2">
      <c r="B2045" s="26"/>
    </row>
    <row r="2046" spans="2:2" x14ac:dyDescent="0.2">
      <c r="B2046" s="26"/>
    </row>
    <row r="2047" spans="2:2" x14ac:dyDescent="0.2">
      <c r="B2047" s="26"/>
    </row>
    <row r="2048" spans="2:2" x14ac:dyDescent="0.2">
      <c r="B2048" s="26"/>
    </row>
    <row r="2049" spans="2:2" x14ac:dyDescent="0.2">
      <c r="B2049" s="26"/>
    </row>
    <row r="2050" spans="2:2" x14ac:dyDescent="0.2">
      <c r="B2050" s="26"/>
    </row>
    <row r="2051" spans="2:2" x14ac:dyDescent="0.2">
      <c r="B2051" s="26"/>
    </row>
    <row r="2052" spans="2:2" x14ac:dyDescent="0.2">
      <c r="B2052" s="26"/>
    </row>
    <row r="2053" spans="2:2" x14ac:dyDescent="0.2">
      <c r="B2053" s="26"/>
    </row>
    <row r="2054" spans="2:2" x14ac:dyDescent="0.2">
      <c r="B2054" s="26"/>
    </row>
    <row r="2055" spans="2:2" x14ac:dyDescent="0.2">
      <c r="B2055" s="26"/>
    </row>
    <row r="2056" spans="2:2" x14ac:dyDescent="0.2">
      <c r="B2056" s="26"/>
    </row>
    <row r="2057" spans="2:2" x14ac:dyDescent="0.2">
      <c r="B2057" s="26"/>
    </row>
    <row r="2058" spans="2:2" x14ac:dyDescent="0.2">
      <c r="B2058" s="26"/>
    </row>
    <row r="2059" spans="2:2" x14ac:dyDescent="0.2">
      <c r="B2059" s="26"/>
    </row>
    <row r="2060" spans="2:2" x14ac:dyDescent="0.2">
      <c r="B2060" s="26"/>
    </row>
    <row r="2061" spans="2:2" x14ac:dyDescent="0.2">
      <c r="B2061" s="26"/>
    </row>
    <row r="2062" spans="2:2" x14ac:dyDescent="0.2">
      <c r="B2062" s="26"/>
    </row>
    <row r="2063" spans="2:2" x14ac:dyDescent="0.2">
      <c r="B2063" s="26"/>
    </row>
    <row r="2064" spans="2:2" x14ac:dyDescent="0.2">
      <c r="B2064" s="26"/>
    </row>
    <row r="2065" spans="2:2" x14ac:dyDescent="0.2">
      <c r="B2065" s="26"/>
    </row>
    <row r="2066" spans="2:2" x14ac:dyDescent="0.2">
      <c r="B2066" s="26"/>
    </row>
    <row r="2067" spans="2:2" x14ac:dyDescent="0.2">
      <c r="B2067" s="26"/>
    </row>
    <row r="2068" spans="2:2" x14ac:dyDescent="0.2">
      <c r="B2068" s="26"/>
    </row>
    <row r="2069" spans="2:2" x14ac:dyDescent="0.2">
      <c r="B2069" s="26"/>
    </row>
    <row r="2070" spans="2:2" x14ac:dyDescent="0.2">
      <c r="B2070" s="26"/>
    </row>
    <row r="2071" spans="2:2" x14ac:dyDescent="0.2">
      <c r="B2071" s="26"/>
    </row>
    <row r="2072" spans="2:2" x14ac:dyDescent="0.2">
      <c r="B2072" s="26"/>
    </row>
    <row r="2073" spans="2:2" x14ac:dyDescent="0.2">
      <c r="B2073" s="26"/>
    </row>
    <row r="2074" spans="2:2" x14ac:dyDescent="0.2">
      <c r="B2074" s="26"/>
    </row>
    <row r="2075" spans="2:2" x14ac:dyDescent="0.2">
      <c r="B2075" s="26"/>
    </row>
    <row r="2076" spans="2:2" x14ac:dyDescent="0.2">
      <c r="B2076" s="26"/>
    </row>
    <row r="2077" spans="2:2" x14ac:dyDescent="0.2">
      <c r="B2077" s="26"/>
    </row>
    <row r="2078" spans="2:2" x14ac:dyDescent="0.2">
      <c r="B2078" s="26"/>
    </row>
    <row r="2079" spans="2:2" x14ac:dyDescent="0.2">
      <c r="B2079" s="26"/>
    </row>
    <row r="2080" spans="2:2" x14ac:dyDescent="0.2">
      <c r="B2080" s="26"/>
    </row>
    <row r="2081" spans="2:2" x14ac:dyDescent="0.2">
      <c r="B2081" s="26"/>
    </row>
    <row r="2082" spans="2:2" x14ac:dyDescent="0.2">
      <c r="B2082" s="26"/>
    </row>
    <row r="2083" spans="2:2" x14ac:dyDescent="0.2">
      <c r="B2083" s="26"/>
    </row>
    <row r="2084" spans="2:2" x14ac:dyDescent="0.2">
      <c r="B2084" s="26"/>
    </row>
    <row r="2085" spans="2:2" x14ac:dyDescent="0.2">
      <c r="B2085" s="26"/>
    </row>
    <row r="2086" spans="2:2" x14ac:dyDescent="0.2">
      <c r="B2086" s="26"/>
    </row>
    <row r="2087" spans="2:2" x14ac:dyDescent="0.2">
      <c r="B2087" s="26"/>
    </row>
    <row r="2088" spans="2:2" x14ac:dyDescent="0.2">
      <c r="B2088" s="26"/>
    </row>
    <row r="2089" spans="2:2" x14ac:dyDescent="0.2">
      <c r="B2089" s="26"/>
    </row>
    <row r="2090" spans="2:2" x14ac:dyDescent="0.2">
      <c r="B2090" s="26"/>
    </row>
    <row r="2091" spans="2:2" x14ac:dyDescent="0.2">
      <c r="B2091" s="26"/>
    </row>
    <row r="2092" spans="2:2" x14ac:dyDescent="0.2">
      <c r="B2092" s="26"/>
    </row>
    <row r="2093" spans="2:2" x14ac:dyDescent="0.2">
      <c r="B2093" s="26"/>
    </row>
    <row r="2094" spans="2:2" x14ac:dyDescent="0.2">
      <c r="B2094" s="26"/>
    </row>
    <row r="2095" spans="2:2" x14ac:dyDescent="0.2">
      <c r="B2095" s="26"/>
    </row>
    <row r="2096" spans="2:2" x14ac:dyDescent="0.2">
      <c r="B2096" s="26"/>
    </row>
    <row r="2097" spans="2:2" x14ac:dyDescent="0.2">
      <c r="B2097" s="26"/>
    </row>
    <row r="2098" spans="2:2" x14ac:dyDescent="0.2">
      <c r="B2098" s="26"/>
    </row>
    <row r="2099" spans="2:2" x14ac:dyDescent="0.2">
      <c r="B2099" s="26"/>
    </row>
    <row r="2100" spans="2:2" x14ac:dyDescent="0.2">
      <c r="B2100" s="26"/>
    </row>
    <row r="2101" spans="2:2" x14ac:dyDescent="0.2">
      <c r="B2101" s="26"/>
    </row>
    <row r="2102" spans="2:2" x14ac:dyDescent="0.2">
      <c r="B2102" s="26"/>
    </row>
    <row r="2103" spans="2:2" x14ac:dyDescent="0.2">
      <c r="B2103" s="26"/>
    </row>
    <row r="2104" spans="2:2" x14ac:dyDescent="0.2">
      <c r="B2104" s="26"/>
    </row>
    <row r="2105" spans="2:2" x14ac:dyDescent="0.2">
      <c r="B2105" s="26"/>
    </row>
    <row r="2106" spans="2:2" x14ac:dyDescent="0.2">
      <c r="B2106" s="26"/>
    </row>
    <row r="2107" spans="2:2" x14ac:dyDescent="0.2">
      <c r="B2107" s="26"/>
    </row>
    <row r="2108" spans="2:2" x14ac:dyDescent="0.2">
      <c r="B2108" s="26"/>
    </row>
    <row r="2109" spans="2:2" x14ac:dyDescent="0.2">
      <c r="B2109" s="26"/>
    </row>
    <row r="2110" spans="2:2" x14ac:dyDescent="0.2">
      <c r="B2110" s="26"/>
    </row>
    <row r="2111" spans="2:2" x14ac:dyDescent="0.2">
      <c r="B2111" s="26"/>
    </row>
    <row r="2112" spans="2:2" x14ac:dyDescent="0.2">
      <c r="B2112" s="26"/>
    </row>
    <row r="2113" spans="2:2" x14ac:dyDescent="0.2">
      <c r="B2113" s="26"/>
    </row>
    <row r="2114" spans="2:2" x14ac:dyDescent="0.2">
      <c r="B2114" s="26"/>
    </row>
    <row r="2115" spans="2:2" x14ac:dyDescent="0.2">
      <c r="B2115" s="26"/>
    </row>
    <row r="2116" spans="2:2" x14ac:dyDescent="0.2">
      <c r="B2116" s="26"/>
    </row>
    <row r="2117" spans="2:2" x14ac:dyDescent="0.2">
      <c r="B2117" s="26"/>
    </row>
    <row r="2118" spans="2:2" x14ac:dyDescent="0.2">
      <c r="B2118" s="26"/>
    </row>
    <row r="2119" spans="2:2" x14ac:dyDescent="0.2">
      <c r="B2119" s="26"/>
    </row>
    <row r="2120" spans="2:2" x14ac:dyDescent="0.2">
      <c r="B2120" s="26"/>
    </row>
    <row r="2121" spans="2:2" x14ac:dyDescent="0.2">
      <c r="B2121" s="26"/>
    </row>
    <row r="2122" spans="2:2" x14ac:dyDescent="0.2">
      <c r="B2122" s="26"/>
    </row>
    <row r="2123" spans="2:2" x14ac:dyDescent="0.2">
      <c r="B2123" s="26"/>
    </row>
    <row r="2124" spans="2:2" x14ac:dyDescent="0.2">
      <c r="B2124" s="26"/>
    </row>
    <row r="2125" spans="2:2" x14ac:dyDescent="0.2">
      <c r="B2125" s="26"/>
    </row>
    <row r="2126" spans="2:2" x14ac:dyDescent="0.2">
      <c r="B2126" s="26"/>
    </row>
    <row r="2127" spans="2:2" x14ac:dyDescent="0.2">
      <c r="B2127" s="26"/>
    </row>
    <row r="2128" spans="2:2" x14ac:dyDescent="0.2">
      <c r="B2128" s="26"/>
    </row>
    <row r="2129" spans="2:2" x14ac:dyDescent="0.2">
      <c r="B2129" s="26"/>
    </row>
    <row r="2130" spans="2:2" x14ac:dyDescent="0.2">
      <c r="B2130" s="26"/>
    </row>
    <row r="2131" spans="2:2" x14ac:dyDescent="0.2">
      <c r="B2131" s="26"/>
    </row>
    <row r="2132" spans="2:2" x14ac:dyDescent="0.2">
      <c r="B2132" s="26"/>
    </row>
    <row r="2133" spans="2:2" x14ac:dyDescent="0.2">
      <c r="B2133" s="26"/>
    </row>
    <row r="2134" spans="2:2" x14ac:dyDescent="0.2">
      <c r="B2134" s="26"/>
    </row>
    <row r="2135" spans="2:2" x14ac:dyDescent="0.2">
      <c r="B2135" s="26"/>
    </row>
    <row r="2136" spans="2:2" x14ac:dyDescent="0.2">
      <c r="B2136" s="26"/>
    </row>
    <row r="2137" spans="2:2" x14ac:dyDescent="0.2">
      <c r="B2137" s="26"/>
    </row>
    <row r="2138" spans="2:2" x14ac:dyDescent="0.2">
      <c r="B2138" s="26"/>
    </row>
    <row r="2139" spans="2:2" x14ac:dyDescent="0.2">
      <c r="B2139" s="26"/>
    </row>
    <row r="2140" spans="2:2" x14ac:dyDescent="0.2">
      <c r="B2140" s="26"/>
    </row>
    <row r="2141" spans="2:2" x14ac:dyDescent="0.2">
      <c r="B2141" s="26"/>
    </row>
    <row r="2142" spans="2:2" x14ac:dyDescent="0.2">
      <c r="B2142" s="26"/>
    </row>
    <row r="2143" spans="2:2" x14ac:dyDescent="0.2">
      <c r="B2143" s="26"/>
    </row>
    <row r="2144" spans="2:2" x14ac:dyDescent="0.2">
      <c r="B2144" s="26"/>
    </row>
    <row r="2145" spans="2:2" x14ac:dyDescent="0.2">
      <c r="B2145" s="26"/>
    </row>
    <row r="2146" spans="2:2" x14ac:dyDescent="0.2">
      <c r="B2146" s="26"/>
    </row>
    <row r="2147" spans="2:2" x14ac:dyDescent="0.2">
      <c r="B2147" s="26"/>
    </row>
    <row r="2148" spans="2:2" x14ac:dyDescent="0.2">
      <c r="B2148" s="26"/>
    </row>
    <row r="2149" spans="2:2" x14ac:dyDescent="0.2">
      <c r="B2149" s="26"/>
    </row>
    <row r="2150" spans="2:2" x14ac:dyDescent="0.2">
      <c r="B2150" s="26"/>
    </row>
    <row r="2151" spans="2:2" x14ac:dyDescent="0.2">
      <c r="B2151" s="26"/>
    </row>
    <row r="2152" spans="2:2" x14ac:dyDescent="0.2">
      <c r="B2152" s="26"/>
    </row>
    <row r="2153" spans="2:2" x14ac:dyDescent="0.2">
      <c r="B2153" s="26"/>
    </row>
    <row r="2154" spans="2:2" x14ac:dyDescent="0.2">
      <c r="B2154" s="26"/>
    </row>
    <row r="2155" spans="2:2" x14ac:dyDescent="0.2">
      <c r="B2155" s="26"/>
    </row>
    <row r="2156" spans="2:2" x14ac:dyDescent="0.2">
      <c r="B2156" s="26"/>
    </row>
    <row r="2157" spans="2:2" x14ac:dyDescent="0.2">
      <c r="B2157" s="26"/>
    </row>
    <row r="2158" spans="2:2" x14ac:dyDescent="0.2">
      <c r="B2158" s="26"/>
    </row>
    <row r="2159" spans="2:2" x14ac:dyDescent="0.2">
      <c r="B2159" s="26"/>
    </row>
    <row r="2160" spans="2:2" x14ac:dyDescent="0.2">
      <c r="B2160" s="26"/>
    </row>
    <row r="2161" spans="2:2" x14ac:dyDescent="0.2">
      <c r="B2161" s="26"/>
    </row>
    <row r="2162" spans="2:2" x14ac:dyDescent="0.2">
      <c r="B2162" s="26"/>
    </row>
    <row r="2163" spans="2:2" x14ac:dyDescent="0.2">
      <c r="B2163" s="26"/>
    </row>
    <row r="2164" spans="2:2" x14ac:dyDescent="0.2">
      <c r="B2164" s="26"/>
    </row>
    <row r="2165" spans="2:2" x14ac:dyDescent="0.2">
      <c r="B2165" s="26"/>
    </row>
    <row r="2166" spans="2:2" x14ac:dyDescent="0.2">
      <c r="B2166" s="26"/>
    </row>
    <row r="2167" spans="2:2" x14ac:dyDescent="0.2">
      <c r="B2167" s="26"/>
    </row>
    <row r="2168" spans="2:2" x14ac:dyDescent="0.2">
      <c r="B2168" s="26"/>
    </row>
    <row r="2169" spans="2:2" x14ac:dyDescent="0.2">
      <c r="B2169" s="26"/>
    </row>
    <row r="2170" spans="2:2" x14ac:dyDescent="0.2">
      <c r="B2170" s="26"/>
    </row>
    <row r="2171" spans="2:2" x14ac:dyDescent="0.2">
      <c r="B2171" s="26"/>
    </row>
    <row r="2172" spans="2:2" x14ac:dyDescent="0.2">
      <c r="B2172" s="26"/>
    </row>
    <row r="2173" spans="2:2" x14ac:dyDescent="0.2">
      <c r="B2173" s="26"/>
    </row>
    <row r="2174" spans="2:2" x14ac:dyDescent="0.2">
      <c r="B2174" s="26"/>
    </row>
    <row r="2175" spans="2:2" x14ac:dyDescent="0.2">
      <c r="B2175" s="26"/>
    </row>
    <row r="2176" spans="2:2" x14ac:dyDescent="0.2">
      <c r="B2176" s="26"/>
    </row>
    <row r="2177" spans="2:2" x14ac:dyDescent="0.2">
      <c r="B2177" s="26"/>
    </row>
    <row r="2178" spans="2:2" x14ac:dyDescent="0.2">
      <c r="B2178" s="26"/>
    </row>
    <row r="2179" spans="2:2" x14ac:dyDescent="0.2">
      <c r="B2179" s="26"/>
    </row>
    <row r="2180" spans="2:2" x14ac:dyDescent="0.2">
      <c r="B2180" s="26"/>
    </row>
    <row r="2181" spans="2:2" x14ac:dyDescent="0.2">
      <c r="B2181" s="26"/>
    </row>
    <row r="2182" spans="2:2" x14ac:dyDescent="0.2">
      <c r="B2182" s="26"/>
    </row>
    <row r="2183" spans="2:2" x14ac:dyDescent="0.2">
      <c r="B2183" s="26"/>
    </row>
    <row r="2184" spans="2:2" x14ac:dyDescent="0.2">
      <c r="B2184" s="26"/>
    </row>
    <row r="2185" spans="2:2" x14ac:dyDescent="0.2">
      <c r="B2185" s="26"/>
    </row>
    <row r="2186" spans="2:2" x14ac:dyDescent="0.2">
      <c r="B2186" s="26"/>
    </row>
    <row r="2187" spans="2:2" x14ac:dyDescent="0.2">
      <c r="B2187" s="26"/>
    </row>
    <row r="2188" spans="2:2" x14ac:dyDescent="0.2">
      <c r="B2188" s="26"/>
    </row>
    <row r="2189" spans="2:2" x14ac:dyDescent="0.2">
      <c r="B2189" s="26"/>
    </row>
    <row r="2190" spans="2:2" x14ac:dyDescent="0.2">
      <c r="B2190" s="26"/>
    </row>
    <row r="2191" spans="2:2" x14ac:dyDescent="0.2">
      <c r="B2191" s="26"/>
    </row>
    <row r="2192" spans="2:2" x14ac:dyDescent="0.2">
      <c r="B2192" s="26"/>
    </row>
    <row r="2193" spans="2:2" x14ac:dyDescent="0.2">
      <c r="B2193" s="26"/>
    </row>
    <row r="2194" spans="2:2" x14ac:dyDescent="0.2">
      <c r="B2194" s="26"/>
    </row>
    <row r="2195" spans="2:2" x14ac:dyDescent="0.2">
      <c r="B2195" s="26"/>
    </row>
    <row r="2196" spans="2:2" x14ac:dyDescent="0.2">
      <c r="B2196" s="26"/>
    </row>
    <row r="2197" spans="2:2" x14ac:dyDescent="0.2">
      <c r="B2197" s="26"/>
    </row>
    <row r="2198" spans="2:2" x14ac:dyDescent="0.2">
      <c r="B2198" s="26"/>
    </row>
    <row r="2199" spans="2:2" x14ac:dyDescent="0.2">
      <c r="B2199" s="26"/>
    </row>
    <row r="2200" spans="2:2" x14ac:dyDescent="0.2">
      <c r="B2200" s="26"/>
    </row>
    <row r="2201" spans="2:2" x14ac:dyDescent="0.2">
      <c r="B2201" s="26"/>
    </row>
    <row r="2202" spans="2:2" x14ac:dyDescent="0.2">
      <c r="B2202" s="26"/>
    </row>
    <row r="2203" spans="2:2" x14ac:dyDescent="0.2">
      <c r="B2203" s="26"/>
    </row>
    <row r="2204" spans="2:2" x14ac:dyDescent="0.2">
      <c r="B2204" s="26"/>
    </row>
    <row r="2205" spans="2:2" x14ac:dyDescent="0.2">
      <c r="B2205" s="26"/>
    </row>
    <row r="2206" spans="2:2" x14ac:dyDescent="0.2">
      <c r="B2206" s="26"/>
    </row>
    <row r="2207" spans="2:2" x14ac:dyDescent="0.2">
      <c r="B2207" s="26"/>
    </row>
    <row r="2208" spans="2:2" x14ac:dyDescent="0.2">
      <c r="B2208" s="26"/>
    </row>
    <row r="2209" spans="2:2" x14ac:dyDescent="0.2">
      <c r="B2209" s="26"/>
    </row>
    <row r="2210" spans="2:2" x14ac:dyDescent="0.2">
      <c r="B2210" s="26"/>
    </row>
    <row r="2211" spans="2:2" x14ac:dyDescent="0.2">
      <c r="B2211" s="26"/>
    </row>
    <row r="2212" spans="2:2" x14ac:dyDescent="0.2">
      <c r="B2212" s="26"/>
    </row>
    <row r="2213" spans="2:2" x14ac:dyDescent="0.2">
      <c r="B2213" s="26"/>
    </row>
    <row r="2214" spans="2:2" x14ac:dyDescent="0.2">
      <c r="B2214" s="26"/>
    </row>
    <row r="2215" spans="2:2" x14ac:dyDescent="0.2">
      <c r="B2215" s="26"/>
    </row>
    <row r="2216" spans="2:2" x14ac:dyDescent="0.2">
      <c r="B2216" s="26"/>
    </row>
    <row r="2217" spans="2:2" x14ac:dyDescent="0.2">
      <c r="B2217" s="26"/>
    </row>
    <row r="2218" spans="2:2" x14ac:dyDescent="0.2">
      <c r="B2218" s="26"/>
    </row>
    <row r="2219" spans="2:2" x14ac:dyDescent="0.2">
      <c r="B2219" s="26"/>
    </row>
  </sheetData>
  <autoFilter ref="D510:E890" xr:uid="{00000000-0001-0000-0000-000000000000}"/>
  <mergeCells count="3">
    <mergeCell ref="A2:A6"/>
    <mergeCell ref="B2:B6"/>
    <mergeCell ref="C2:C6"/>
  </mergeCells>
  <phoneticPr fontId="0" type="noConversion"/>
  <pageMargins left="0.75" right="0.75" top="1" bottom="1" header="0.5" footer="0.5"/>
  <pageSetup orientation="portrait" horizontalDpi="4294967293" verticalDpi="4294967294"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58"/>
  <sheetViews>
    <sheetView tabSelected="1" zoomScale="115" zoomScaleNormal="115" workbookViewId="0">
      <pane ySplit="1" topLeftCell="A2" activePane="bottomLeft" state="frozen"/>
      <selection pane="bottomLeft" activeCell="C41" sqref="C41"/>
    </sheetView>
  </sheetViews>
  <sheetFormatPr defaultRowHeight="12" x14ac:dyDescent="0.15"/>
  <cols>
    <col min="1" max="1" width="7.75" style="30" customWidth="1"/>
    <col min="2" max="2" width="6.875" style="115" customWidth="1"/>
    <col min="3" max="3" width="42.25" style="30" customWidth="1"/>
    <col min="4" max="4" width="7.625" style="47" customWidth="1"/>
    <col min="5" max="5" width="7.5" style="138" customWidth="1"/>
    <col min="6" max="6" width="6.75" style="47" customWidth="1"/>
    <col min="7" max="7" width="6.5" style="30" customWidth="1"/>
    <col min="8" max="8" width="4.5" style="30" customWidth="1"/>
    <col min="9" max="9" width="6.875" style="33" customWidth="1"/>
    <col min="10" max="10" width="4" style="33" customWidth="1"/>
    <col min="11" max="11" width="5.75" style="33" customWidth="1"/>
    <col min="12" max="12" width="6.625" style="44" customWidth="1"/>
    <col min="13" max="13" width="4.625" style="30" customWidth="1"/>
    <col min="14" max="14" width="6.75" style="32" customWidth="1"/>
    <col min="15" max="15" width="7.125" style="32" customWidth="1"/>
    <col min="16" max="18" width="9.875" bestFit="1" customWidth="1"/>
  </cols>
  <sheetData>
    <row r="1" spans="1:21" s="1" customFormat="1" ht="43.5" customHeight="1" x14ac:dyDescent="0.15">
      <c r="A1" s="114" t="s">
        <v>375</v>
      </c>
      <c r="B1" s="114" t="s">
        <v>205</v>
      </c>
      <c r="C1" s="114" t="s">
        <v>501</v>
      </c>
      <c r="D1" s="100" t="s">
        <v>1283</v>
      </c>
      <c r="E1" s="99" t="s">
        <v>1284</v>
      </c>
      <c r="F1" s="101" t="s">
        <v>1247</v>
      </c>
      <c r="G1" s="101" t="s">
        <v>737</v>
      </c>
      <c r="H1" s="102" t="s">
        <v>736</v>
      </c>
      <c r="I1" s="103" t="s">
        <v>1086</v>
      </c>
      <c r="J1" s="103" t="s">
        <v>1085</v>
      </c>
      <c r="K1" s="103" t="s">
        <v>739</v>
      </c>
      <c r="L1" s="104" t="s">
        <v>208</v>
      </c>
      <c r="M1" s="105" t="s">
        <v>253</v>
      </c>
      <c r="N1" s="106" t="s">
        <v>119</v>
      </c>
      <c r="O1" s="106" t="s">
        <v>198</v>
      </c>
      <c r="P1"/>
      <c r="Q1"/>
      <c r="R1"/>
      <c r="S1"/>
      <c r="T1"/>
      <c r="U1"/>
    </row>
    <row r="2" spans="1:21" s="1" customFormat="1" ht="46.5" customHeight="1" x14ac:dyDescent="0.15">
      <c r="A2" s="83" t="s">
        <v>1145</v>
      </c>
      <c r="B2" s="83" t="str">
        <f>Input!$E$2</f>
        <v>2009 Fit</v>
      </c>
      <c r="C2" s="43" t="s">
        <v>1146</v>
      </c>
      <c r="D2" s="84">
        <v>72247</v>
      </c>
      <c r="E2" s="90">
        <v>45597</v>
      </c>
      <c r="F2" s="84" t="s">
        <v>29</v>
      </c>
      <c r="G2" s="84">
        <v>30</v>
      </c>
      <c r="H2" s="86"/>
      <c r="I2" s="87" t="str">
        <f>IF(OR(C2="",D2="",E2="",F2="",G2=""),"",
IF(F2="na","na",IF(D2+F2+N2-VLOOKUP(B2,Item_Table,4,FALSE)&lt;=0,0,D2+F2+N2-VLOOKUP(B2,Item_Table,4,FALSE))))</f>
        <v>na</v>
      </c>
      <c r="J2" s="87">
        <f ca="1">IF(OR(C2="",D2="",E2="",F2="",G2=""),"",
   IF(AND(F2="na",G2="na"),E2-TODAY(),0)+
   IF(AND(F2="na",G2&lt;&gt;"na"),E2+G2-TODAY(),0)+
   IF(AND(F2&lt;&gt;"na",G2="na"),I2/VLOOKUP(B2,Item_Table,5,FALSE),0)+
   IF(AND(F2&lt;&gt;"na",G2&lt;&gt;"na"),MIN(E2+G2-TODAY(),I2/VLOOKUP(B2,Item_Table,5,FALSE)),0)
   -H2+O2)</f>
        <v>10</v>
      </c>
      <c r="K2" s="87" t="str">
        <f ca="1">IF(OR(C2="",D2="",E2="",F2="",G2=""),"",
   IF(AND(F2="na",G2="na"),"Time","")&amp;
   IF(AND(F2="na",G2&lt;&gt;"na"),"Time","")&amp;
   IF(AND(F2&lt;&gt;"na",G2="na"),"Miles","")&amp;
   IF(AND(F2&lt;&gt;"na",G2&lt;&gt;"na"),IF(E2+G2-TODAY()&lt;=I2/VLOOKUP(B2,Item_Table,5,FALSE),"Time","Miles"),"")
)</f>
        <v>Time</v>
      </c>
      <c r="L2" s="88">
        <f ca="1">IF(OR(C2="",D2="",E2="",F2="",G2=""),"",
IF(OR(I2&lt;0,J2&lt;0),TODAY(),TODAY()+J2))</f>
        <v>45627</v>
      </c>
      <c r="M2" s="89" t="str">
        <f ca="1">IF(OR(C2="",D2="",E2="",F2="",G2=""),"",YEAR(L2)&amp;"-"&amp;TEXT(WEEKNUM(L2,1),"0#"))</f>
        <v>2024-49</v>
      </c>
      <c r="N2" s="86"/>
      <c r="O2" s="86"/>
      <c r="P2" s="91"/>
      <c r="Q2"/>
      <c r="R2"/>
      <c r="S2"/>
      <c r="T2"/>
      <c r="U2"/>
    </row>
    <row r="3" spans="1:21" s="1" customFormat="1" ht="46.5" customHeight="1" x14ac:dyDescent="0.15">
      <c r="A3" s="83" t="s">
        <v>438</v>
      </c>
      <c r="B3" s="83" t="str">
        <f>Input!$E$2</f>
        <v>2009 Fit</v>
      </c>
      <c r="C3" s="43" t="s">
        <v>1286</v>
      </c>
      <c r="D3" s="84">
        <v>72254</v>
      </c>
      <c r="E3" s="90">
        <v>45601</v>
      </c>
      <c r="F3" s="84" t="s">
        <v>29</v>
      </c>
      <c r="G3" s="84">
        <v>30</v>
      </c>
      <c r="H3" s="86"/>
      <c r="I3" s="87" t="str">
        <f>IF(OR(C3="",D3="",E3="",F3="",G3=""),"",
IF(F3="na","na",IF(D3+F3+N3-VLOOKUP(B3,Item_Table,4,FALSE)&lt;=0,0,D3+F3+N3-VLOOKUP(B3,Item_Table,4,FALSE))))</f>
        <v>na</v>
      </c>
      <c r="J3" s="87">
        <f ca="1">IF(OR(C3="",D3="",E3="",F3="",G3=""),"",
   IF(AND(F3="na",G3="na"),E3-TODAY(),0)+
   IF(AND(F3="na",G3&lt;&gt;"na"),E3+G3-TODAY(),0)+
   IF(AND(F3&lt;&gt;"na",G3="na"),I3/VLOOKUP(B3,Item_Table,5,FALSE),0)+
   IF(AND(F3&lt;&gt;"na",G3&lt;&gt;"na"),MIN(E3+G3-TODAY(),I3/VLOOKUP(B3,Item_Table,5,FALSE)),0)
   -H3+O3)</f>
        <v>14</v>
      </c>
      <c r="K3" s="87" t="str">
        <f ca="1">IF(OR(C3="",D3="",E3="",F3="",G3=""),"",
   IF(AND(F3="na",G3="na"),"Time","")&amp;
   IF(AND(F3="na",G3&lt;&gt;"na"),"Time","")&amp;
   IF(AND(F3&lt;&gt;"na",G3="na"),"Miles","")&amp;
   IF(AND(F3&lt;&gt;"na",G3&lt;&gt;"na"),IF(E3+G3-TODAY()&lt;=I3/VLOOKUP(B3,Item_Table,5,FALSE),"Time","Miles"),"")
)</f>
        <v>Time</v>
      </c>
      <c r="L3" s="88">
        <f ca="1">IF(OR(C3="",D3="",E3="",F3="",G3=""),"",
IF(OR(I3&lt;0,J3&lt;0),TODAY(),TODAY()+J3))</f>
        <v>45631</v>
      </c>
      <c r="M3" s="89" t="str">
        <f ca="1">IF(OR(C3="",D3="",E3="",F3="",G3=""),"",YEAR(L3)&amp;"-"&amp;TEXT(WEEKNUM(L3,1),"0#"))</f>
        <v>2024-49</v>
      </c>
      <c r="N3" s="86"/>
      <c r="O3" s="86"/>
      <c r="P3" s="91"/>
      <c r="Q3"/>
      <c r="R3"/>
      <c r="S3"/>
      <c r="T3"/>
      <c r="U3"/>
    </row>
    <row r="4" spans="1:21" s="1" customFormat="1" ht="46.5" customHeight="1" x14ac:dyDescent="0.15">
      <c r="A4" s="83" t="s">
        <v>955</v>
      </c>
      <c r="B4" s="83" t="str">
        <f>Input!$E$2</f>
        <v>2009 Fit</v>
      </c>
      <c r="C4" s="43" t="s">
        <v>956</v>
      </c>
      <c r="D4" s="84">
        <v>72769</v>
      </c>
      <c r="E4" s="90">
        <v>45615</v>
      </c>
      <c r="F4" s="84" t="s">
        <v>29</v>
      </c>
      <c r="G4" s="84">
        <v>30</v>
      </c>
      <c r="H4" s="86"/>
      <c r="I4" s="87" t="str">
        <f>IF(OR(C4="",D4="",E4="",F4="",G4=""),"",
IF(F4="na","na",IF(D4+F4+N4-VLOOKUP(B4,Item_Table,4,FALSE)&lt;=0,0,D4+F4+N4-VLOOKUP(B4,Item_Table,4,FALSE))))</f>
        <v>na</v>
      </c>
      <c r="J4" s="87">
        <f ca="1">IF(OR(C4="",D4="",E4="",F4="",G4=""),"",
   IF(AND(F4="na",G4="na"),E4-TODAY(),0)+
   IF(AND(F4="na",G4&lt;&gt;"na"),E4+G4-TODAY(),0)+
   IF(AND(F4&lt;&gt;"na",G4="na"),I4/VLOOKUP(B4,Item_Table,5,FALSE),0)+
   IF(AND(F4&lt;&gt;"na",G4&lt;&gt;"na"),MIN(E4+G4-TODAY(),I4/VLOOKUP(B4,Item_Table,5,FALSE)),0)
   -H4+O4)</f>
        <v>28</v>
      </c>
      <c r="K4" s="87" t="str">
        <f ca="1">IF(OR(C4="",D4="",E4="",F4="",G4=""),"",
   IF(AND(F4="na",G4="na"),"Time","")&amp;
   IF(AND(F4="na",G4&lt;&gt;"na"),"Time","")&amp;
   IF(AND(F4&lt;&gt;"na",G4="na"),"Miles","")&amp;
   IF(AND(F4&lt;&gt;"na",G4&lt;&gt;"na"),IF(E4+G4-TODAY()&lt;=I4/VLOOKUP(B4,Item_Table,5,FALSE),"Time","Miles"),"")
)</f>
        <v>Time</v>
      </c>
      <c r="L4" s="88">
        <f ca="1">IF(OR(C4="",D4="",E4="",F4="",G4=""),"",
IF(OR(I4&lt;0,J4&lt;0),TODAY(),TODAY()+J4))</f>
        <v>45645</v>
      </c>
      <c r="M4" s="89" t="str">
        <f ca="1">IF(OR(C4="",D4="",E4="",F4="",G4=""),"",YEAR(L4)&amp;"-"&amp;TEXT(WEEKNUM(L4,1),"0#"))</f>
        <v>2024-51</v>
      </c>
      <c r="N4" s="86"/>
      <c r="O4" s="86"/>
      <c r="P4" s="91"/>
      <c r="Q4"/>
      <c r="R4"/>
      <c r="S4"/>
      <c r="T4"/>
      <c r="U4"/>
    </row>
    <row r="5" spans="1:21" s="1" customFormat="1" ht="46.5" customHeight="1" x14ac:dyDescent="0.15">
      <c r="A5" s="83" t="s">
        <v>1115</v>
      </c>
      <c r="B5" s="83" t="str">
        <f>Input!$E$2</f>
        <v>2009 Fit</v>
      </c>
      <c r="C5" s="43" t="s">
        <v>1144</v>
      </c>
      <c r="D5" s="84">
        <v>72170</v>
      </c>
      <c r="E5" s="90">
        <v>45577</v>
      </c>
      <c r="F5" s="84" t="s">
        <v>29</v>
      </c>
      <c r="G5" s="84">
        <f>365/4</f>
        <v>91.25</v>
      </c>
      <c r="H5" s="86"/>
      <c r="I5" s="87" t="str">
        <f>IF(OR(C5="",D5="",E5="",F5="",G5=""),"",
IF(F5="na","na",IF(D5+F5+N5-VLOOKUP(B5,Item_Table,4,FALSE)&lt;=0,0,D5+F5+N5-VLOOKUP(B5,Item_Table,4,FALSE))))</f>
        <v>na</v>
      </c>
      <c r="J5" s="87">
        <f ca="1">IF(OR(C5="",D5="",E5="",F5="",G5=""),"",
   IF(AND(F5="na",G5="na"),E5-TODAY(),0)+
   IF(AND(F5="na",G5&lt;&gt;"na"),E5+G5-TODAY(),0)+
   IF(AND(F5&lt;&gt;"na",G5="na"),I5/VLOOKUP(B5,Item_Table,5,FALSE),0)+
   IF(AND(F5&lt;&gt;"na",G5&lt;&gt;"na"),MIN(E5+G5-TODAY(),I5/VLOOKUP(B5,Item_Table,5,FALSE)),0)
   -H5+O5)</f>
        <v>51.25</v>
      </c>
      <c r="K5" s="87" t="str">
        <f ca="1">IF(OR(C5="",D5="",E5="",F5="",G5=""),"",
   IF(AND(F5="na",G5="na"),"Time","")&amp;
   IF(AND(F5="na",G5&lt;&gt;"na"),"Time","")&amp;
   IF(AND(F5&lt;&gt;"na",G5="na"),"Miles","")&amp;
   IF(AND(F5&lt;&gt;"na",G5&lt;&gt;"na"),IF(E5+G5-TODAY()&lt;=I5/VLOOKUP(B5,Item_Table,5,FALSE),"Time","Miles"),"")
)</f>
        <v>Time</v>
      </c>
      <c r="L5" s="88">
        <f ca="1">IF(OR(C5="",D5="",E5="",F5="",G5=""),"",
IF(OR(I5&lt;0,J5&lt;0),TODAY(),TODAY()+J5))</f>
        <v>45668.25</v>
      </c>
      <c r="M5" s="89" t="str">
        <f ca="1">IF(OR(C5="",D5="",E5="",F5="",G5=""),"",YEAR(L5)&amp;"-"&amp;TEXT(WEEKNUM(L5,1),"0#"))</f>
        <v>2025-02</v>
      </c>
      <c r="N5" s="86"/>
      <c r="O5" s="86"/>
      <c r="Q5"/>
      <c r="R5"/>
      <c r="S5"/>
      <c r="T5"/>
      <c r="U5"/>
    </row>
    <row r="6" spans="1:21" s="1" customFormat="1" ht="46.5" customHeight="1" x14ac:dyDescent="0.15">
      <c r="A6" s="83" t="s">
        <v>439</v>
      </c>
      <c r="B6" s="83" t="str">
        <f>Input!$E$2</f>
        <v>2009 Fit</v>
      </c>
      <c r="C6" s="43" t="s">
        <v>1195</v>
      </c>
      <c r="D6" s="84">
        <v>69812</v>
      </c>
      <c r="E6" s="90">
        <v>45251</v>
      </c>
      <c r="F6" s="84">
        <v>4000</v>
      </c>
      <c r="G6" s="84" t="s">
        <v>29</v>
      </c>
      <c r="H6" s="86"/>
      <c r="I6" s="87">
        <f>IF(OR(C6="",D6="",E6="",F6="",G6=""),"",
IF(F6="na","na",IF(D6+F6+N6-VLOOKUP(B6,Item_Table,4,FALSE)&lt;=0,0,D6+F6+N6-VLOOKUP(B6,Item_Table,4,FALSE))))</f>
        <v>1057</v>
      </c>
      <c r="J6" s="87">
        <f ca="1">IF(OR(C6="",D6="",E6="",F6="",G6=""),"",
   IF(AND(F6="na",G6="na"),E6-TODAY(),0)+
   IF(AND(F6="na",G6&lt;&gt;"na"),E6+G6-TODAY(),0)+
   IF(AND(F6&lt;&gt;"na",G6="na"),I6/VLOOKUP(B6,Item_Table,5,FALSE),0)+
   IF(AND(F6&lt;&gt;"na",G6&lt;&gt;"na"),MIN(E6+G6-TODAY(),I6/VLOOKUP(B6,Item_Table,5,FALSE)),0)
   -H6+O6)</f>
        <v>81.910054291801259</v>
      </c>
      <c r="K6" s="87" t="str">
        <f ca="1">IF(OR(C6="",D6="",E6="",F6="",G6=""),"",
   IF(AND(F6="na",G6="na"),"Time","")&amp;
   IF(AND(F6="na",G6&lt;&gt;"na"),"Time","")&amp;
   IF(AND(F6&lt;&gt;"na",G6="na"),"Miles","")&amp;
   IF(AND(F6&lt;&gt;"na",G6&lt;&gt;"na"),IF(E6+G6-TODAY()&lt;=I6/VLOOKUP(B6,Item_Table,5,FALSE),"Time","Miles"),"")
)</f>
        <v>Miles</v>
      </c>
      <c r="L6" s="88">
        <f ca="1">IF(OR(C6="",D6="",E6="",F6="",G6=""),"",
IF(OR(I6&lt;0,J6&lt;0),TODAY(),TODAY()+J6))</f>
        <v>45698.910054291802</v>
      </c>
      <c r="M6" s="89" t="str">
        <f ca="1">IF(OR(C6="",D6="",E6="",F6="",G6=""),"",YEAR(L6)&amp;"-"&amp;TEXT(WEEKNUM(L6,1),"0#"))</f>
        <v>2025-07</v>
      </c>
      <c r="N6" s="86"/>
      <c r="O6" s="86"/>
      <c r="Q6"/>
      <c r="R6"/>
      <c r="S6"/>
      <c r="T6"/>
      <c r="U6"/>
    </row>
    <row r="7" spans="1:21" s="1" customFormat="1" ht="46.5" customHeight="1" x14ac:dyDescent="0.15">
      <c r="A7" s="83" t="s">
        <v>428</v>
      </c>
      <c r="B7" s="83" t="str">
        <f>Input!$E$2</f>
        <v>2009 Fit</v>
      </c>
      <c r="C7" s="43" t="s">
        <v>1171</v>
      </c>
      <c r="D7" s="84">
        <v>71682</v>
      </c>
      <c r="E7" s="90">
        <v>45520</v>
      </c>
      <c r="F7" s="84">
        <v>3000</v>
      </c>
      <c r="G7" s="84">
        <v>180</v>
      </c>
      <c r="H7" s="86"/>
      <c r="I7" s="87">
        <f>IF(OR(C7="",D7="",E7="",F7="",G7=""),"",
IF(F7="na","na",IF(D7+F7+N7-VLOOKUP(B7,Item_Table,4,FALSE)&lt;=0,0,D7+F7+N7-VLOOKUP(B7,Item_Table,4,FALSE))))</f>
        <v>1927</v>
      </c>
      <c r="J7" s="87">
        <f ca="1">IF(OR(C7="",D7="",E7="",F7="",G7=""),"",
   IF(AND(F7="na",G7="na"),E7-TODAY(),0)+
   IF(AND(F7="na",G7&lt;&gt;"na"),E7+G7-TODAY(),0)+
   IF(AND(F7&lt;&gt;"na",G7="na"),I7/VLOOKUP(B7,Item_Table,5,FALSE),0)+
   IF(AND(F7&lt;&gt;"na",G7&lt;&gt;"na"),MIN(E7+G7-TODAY(),I7/VLOOKUP(B7,Item_Table,5,FALSE)),0)
   -H7+O7)</f>
        <v>83</v>
      </c>
      <c r="K7" s="87" t="str">
        <f ca="1">IF(OR(C7="",D7="",E7="",F7="",G7=""),"",
   IF(AND(F7="na",G7="na"),"Time","")&amp;
   IF(AND(F7="na",G7&lt;&gt;"na"),"Time","")&amp;
   IF(AND(F7&lt;&gt;"na",G7="na"),"Miles","")&amp;
   IF(AND(F7&lt;&gt;"na",G7&lt;&gt;"na"),IF(E7+G7-TODAY()&lt;=I7/VLOOKUP(B7,Item_Table,5,FALSE),"Time","Miles"),"")
)</f>
        <v>Time</v>
      </c>
      <c r="L7" s="88">
        <f ca="1">IF(OR(C7="",D7="",E7="",F7="",G7=""),"",
IF(OR(I7&lt;0,J7&lt;0),TODAY(),TODAY()+J7))</f>
        <v>45700</v>
      </c>
      <c r="M7" s="89" t="str">
        <f ca="1">IF(OR(C7="",D7="",E7="",F7="",G7=""),"",YEAR(L7)&amp;"-"&amp;TEXT(WEEKNUM(L7,1),"0#"))</f>
        <v>2025-07</v>
      </c>
      <c r="N7" s="86"/>
      <c r="O7" s="86"/>
      <c r="Q7"/>
      <c r="R7"/>
      <c r="S7"/>
      <c r="T7"/>
      <c r="U7"/>
    </row>
    <row r="8" spans="1:21" s="1" customFormat="1" ht="46.5" customHeight="1" x14ac:dyDescent="0.15">
      <c r="A8" s="83" t="s">
        <v>431</v>
      </c>
      <c r="B8" s="83" t="str">
        <f>Input!$E$2</f>
        <v>2009 Fit</v>
      </c>
      <c r="C8" s="43" t="s">
        <v>1218</v>
      </c>
      <c r="D8" s="84">
        <v>71916</v>
      </c>
      <c r="E8" s="90">
        <v>45526</v>
      </c>
      <c r="F8" s="84" t="s">
        <v>29</v>
      </c>
      <c r="G8" s="84">
        <v>180</v>
      </c>
      <c r="H8" s="86"/>
      <c r="I8" s="87" t="str">
        <f>IF(OR(C8="",D8="",E8="",F8="",G8=""),"",
IF(F8="na","na",IF(D8+F8+N8-VLOOKUP(B8,Item_Table,4,FALSE)&lt;=0,0,D8+F8+N8-VLOOKUP(B8,Item_Table,4,FALSE))))</f>
        <v>na</v>
      </c>
      <c r="J8" s="87">
        <f ca="1">IF(OR(C8="",D8="",E8="",F8="",G8=""),"",
   IF(AND(F8="na",G8="na"),E8-TODAY(),0)+
   IF(AND(F8="na",G8&lt;&gt;"na"),E8+G8-TODAY(),0)+
   IF(AND(F8&lt;&gt;"na",G8="na"),I8/VLOOKUP(B8,Item_Table,5,FALSE),0)+
   IF(AND(F8&lt;&gt;"na",G8&lt;&gt;"na"),MIN(E8+G8-TODAY(),I8/VLOOKUP(B8,Item_Table,5,FALSE)),0)
   -H8+O8)</f>
        <v>89</v>
      </c>
      <c r="K8" s="87" t="str">
        <f ca="1">IF(OR(C8="",D8="",E8="",F8="",G8=""),"",
   IF(AND(F8="na",G8="na"),"Time","")&amp;
   IF(AND(F8="na",G8&lt;&gt;"na"),"Time","")&amp;
   IF(AND(F8&lt;&gt;"na",G8="na"),"Miles","")&amp;
   IF(AND(F8&lt;&gt;"na",G8&lt;&gt;"na"),IF(E8+G8-TODAY()&lt;=I8/VLOOKUP(B8,Item_Table,5,FALSE),"Time","Miles"),"")
)</f>
        <v>Time</v>
      </c>
      <c r="L8" s="88">
        <f ca="1">IF(OR(C8="",D8="",E8="",F8="",G8=""),"",
IF(OR(I8&lt;0,J8&lt;0),TODAY(),TODAY()+J8))</f>
        <v>45706</v>
      </c>
      <c r="M8" s="89" t="str">
        <f ca="1">IF(OR(C8="",D8="",E8="",F8="",G8=""),"",YEAR(L8)&amp;"-"&amp;TEXT(WEEKNUM(L8,1),"0#"))</f>
        <v>2025-08</v>
      </c>
      <c r="N8" s="86"/>
      <c r="O8" s="86"/>
      <c r="Q8"/>
      <c r="R8"/>
      <c r="S8"/>
      <c r="T8"/>
      <c r="U8"/>
    </row>
    <row r="9" spans="1:21" s="1" customFormat="1" ht="46.5" customHeight="1" x14ac:dyDescent="0.15">
      <c r="A9" s="83" t="s">
        <v>1221</v>
      </c>
      <c r="B9" s="83" t="str">
        <f>Input!$E$2</f>
        <v>2009 Fit</v>
      </c>
      <c r="C9" s="43" t="s">
        <v>1222</v>
      </c>
      <c r="D9" s="84">
        <v>71946</v>
      </c>
      <c r="E9" s="90">
        <v>45532</v>
      </c>
      <c r="F9" s="84" t="s">
        <v>29</v>
      </c>
      <c r="G9" s="84">
        <f>365/2</f>
        <v>182.5</v>
      </c>
      <c r="H9" s="86"/>
      <c r="I9" s="87" t="str">
        <f>IF(OR(C9="",D9="",E9="",F9="",G9=""),"",
IF(F9="na","na",IF(D9+F9+N9-VLOOKUP(B9,Item_Table,4,FALSE)&lt;=0,0,D9+F9+N9-VLOOKUP(B9,Item_Table,4,FALSE))))</f>
        <v>na</v>
      </c>
      <c r="J9" s="87">
        <f ca="1">IF(OR(C9="",D9="",E9="",F9="",G9=""),"",
   IF(AND(F9="na",G9="na"),E9-TODAY(),0)+
   IF(AND(F9="na",G9&lt;&gt;"na"),E9+G9-TODAY(),0)+
   IF(AND(F9&lt;&gt;"na",G9="na"),I9/VLOOKUP(B9,Item_Table,5,FALSE),0)+
   IF(AND(F9&lt;&gt;"na",G9&lt;&gt;"na"),MIN(E9+G9-TODAY(),I9/VLOOKUP(B9,Item_Table,5,FALSE)),0)
   -H9+O9)</f>
        <v>97.5</v>
      </c>
      <c r="K9" s="87" t="str">
        <f ca="1">IF(OR(C9="",D9="",E9="",F9="",G9=""),"",
   IF(AND(F9="na",G9="na"),"Time","")&amp;
   IF(AND(F9="na",G9&lt;&gt;"na"),"Time","")&amp;
   IF(AND(F9&lt;&gt;"na",G9="na"),"Miles","")&amp;
   IF(AND(F9&lt;&gt;"na",G9&lt;&gt;"na"),IF(E9+G9-TODAY()&lt;=I9/VLOOKUP(B9,Item_Table,5,FALSE),"Time","Miles"),"")
)</f>
        <v>Time</v>
      </c>
      <c r="L9" s="88">
        <f ca="1">IF(OR(C9="",D9="",E9="",F9="",G9=""),"",
IF(OR(I9&lt;0,J9&lt;0),TODAY(),TODAY()+J9))</f>
        <v>45714.5</v>
      </c>
      <c r="M9" s="89" t="str">
        <f ca="1">IF(OR(C9="",D9="",E9="",F9="",G9=""),"",YEAR(L9)&amp;"-"&amp;TEXT(WEEKNUM(L9,1),"0#"))</f>
        <v>2025-09</v>
      </c>
      <c r="N9" s="86"/>
      <c r="O9" s="86"/>
      <c r="Q9"/>
      <c r="R9"/>
      <c r="S9"/>
      <c r="T9"/>
      <c r="U9"/>
    </row>
    <row r="10" spans="1:21" s="1" customFormat="1" ht="46.5" customHeight="1" x14ac:dyDescent="0.15">
      <c r="A10" s="83" t="s">
        <v>445</v>
      </c>
      <c r="B10" s="83" t="str">
        <f>Input!$E$2</f>
        <v>2009 Fit</v>
      </c>
      <c r="C10" s="43" t="s">
        <v>1058</v>
      </c>
      <c r="D10" s="84">
        <v>63740</v>
      </c>
      <c r="E10" s="90">
        <v>44625</v>
      </c>
      <c r="F10" s="84" t="s">
        <v>29</v>
      </c>
      <c r="G10" s="84">
        <f>3*365</f>
        <v>1095</v>
      </c>
      <c r="H10" s="86"/>
      <c r="I10" s="87" t="str">
        <f>IF(OR(C10="",D10="",E10="",F10="",G10=""),"",
IF(F10="na","na",IF(D10+F10+N10-VLOOKUP(B10,Item_Table,4,FALSE)&lt;=0,0,D10+F10+N10-VLOOKUP(B10,Item_Table,4,FALSE))))</f>
        <v>na</v>
      </c>
      <c r="J10" s="87">
        <f ca="1">IF(OR(C10="",D10="",E10="",F10="",G10=""),"",
   IF(AND(F10="na",G10="na"),E10-TODAY(),0)+
   IF(AND(F10="na",G10&lt;&gt;"na"),E10+G10-TODAY(),0)+
   IF(AND(F10&lt;&gt;"na",G10="na"),I10/VLOOKUP(B10,Item_Table,5,FALSE),0)+
   IF(AND(F10&lt;&gt;"na",G10&lt;&gt;"na"),MIN(E10+G10-TODAY(),I10/VLOOKUP(B10,Item_Table,5,FALSE)),0)
   -H10+O10)</f>
        <v>103</v>
      </c>
      <c r="K10" s="87" t="str">
        <f ca="1">IF(OR(C10="",D10="",E10="",F10="",G10=""),"",
   IF(AND(F10="na",G10="na"),"Time","")&amp;
   IF(AND(F10="na",G10&lt;&gt;"na"),"Time","")&amp;
   IF(AND(F10&lt;&gt;"na",G10="na"),"Miles","")&amp;
   IF(AND(F10&lt;&gt;"na",G10&lt;&gt;"na"),IF(E10+G10-TODAY()&lt;=I10/VLOOKUP(B10,Item_Table,5,FALSE),"Time","Miles"),"")
)</f>
        <v>Time</v>
      </c>
      <c r="L10" s="88">
        <f ca="1">IF(OR(C10="",D10="",E10="",F10="",G10=""),"",
IF(OR(I10&lt;0,J10&lt;0),TODAY(),TODAY()+J10))</f>
        <v>45720</v>
      </c>
      <c r="M10" s="89" t="str">
        <f ca="1">IF(OR(C10="",D10="",E10="",F10="",G10=""),"",YEAR(L10)&amp;"-"&amp;TEXT(WEEKNUM(L10,1),"0#"))</f>
        <v>2025-10</v>
      </c>
      <c r="N10" s="86"/>
      <c r="O10" s="86"/>
      <c r="Q10"/>
      <c r="R10"/>
      <c r="S10"/>
      <c r="T10"/>
      <c r="U10"/>
    </row>
    <row r="11" spans="1:21" s="1" customFormat="1" ht="46.5" customHeight="1" x14ac:dyDescent="0.15">
      <c r="A11" s="83" t="s">
        <v>443</v>
      </c>
      <c r="B11" s="83" t="str">
        <f>Input!$E$2</f>
        <v>2009 Fit</v>
      </c>
      <c r="C11" s="43" t="s">
        <v>1</v>
      </c>
      <c r="D11" s="84">
        <v>72106</v>
      </c>
      <c r="E11" s="90">
        <v>45563</v>
      </c>
      <c r="F11" s="84" t="s">
        <v>29</v>
      </c>
      <c r="G11" s="84">
        <v>182</v>
      </c>
      <c r="H11" s="86"/>
      <c r="I11" s="87" t="str">
        <f>IF(OR(C11="",D11="",E11="",F11="",G11=""),"",
IF(F11="na","na",IF(D11+F11+N11-VLOOKUP(B11,Item_Table,4,FALSE)&lt;=0,0,D11+F11+N11-VLOOKUP(B11,Item_Table,4,FALSE))))</f>
        <v>na</v>
      </c>
      <c r="J11" s="87">
        <f ca="1">IF(OR(C11="",D11="",E11="",F11="",G11=""),"",
   IF(AND(F11="na",G11="na"),E11-TODAY(),0)+
   IF(AND(F11="na",G11&lt;&gt;"na"),E11+G11-TODAY(),0)+
   IF(AND(F11&lt;&gt;"na",G11="na"),I11/VLOOKUP(B11,Item_Table,5,FALSE),0)+
   IF(AND(F11&lt;&gt;"na",G11&lt;&gt;"na"),MIN(E11+G11-TODAY(),I11/VLOOKUP(B11,Item_Table,5,FALSE)),0)
   -H11+O11)</f>
        <v>128</v>
      </c>
      <c r="K11" s="87" t="str">
        <f ca="1">IF(OR(C11="",D11="",E11="",F11="",G11=""),"",
   IF(AND(F11="na",G11="na"),"Time","")&amp;
   IF(AND(F11="na",G11&lt;&gt;"na"),"Time","")&amp;
   IF(AND(F11&lt;&gt;"na",G11="na"),"Miles","")&amp;
   IF(AND(F11&lt;&gt;"na",G11&lt;&gt;"na"),IF(E11+G11-TODAY()&lt;=I11/VLOOKUP(B11,Item_Table,5,FALSE),"Time","Miles"),"")
)</f>
        <v>Time</v>
      </c>
      <c r="L11" s="88">
        <f ca="1">IF(OR(C11="",D11="",E11="",F11="",G11=""),"",
IF(OR(I11&lt;0,J11&lt;0),TODAY(),TODAY()+J11))</f>
        <v>45745</v>
      </c>
      <c r="M11" s="89" t="str">
        <f ca="1">IF(OR(C11="",D11="",E11="",F11="",G11=""),"",YEAR(L11)&amp;"-"&amp;TEXT(WEEKNUM(L11,1),"0#"))</f>
        <v>2025-13</v>
      </c>
      <c r="N11" s="86"/>
      <c r="O11" s="86"/>
      <c r="Q11"/>
      <c r="R11"/>
      <c r="S11"/>
      <c r="T11"/>
      <c r="U11"/>
    </row>
    <row r="12" spans="1:21" s="1" customFormat="1" ht="46.5" customHeight="1" x14ac:dyDescent="0.15">
      <c r="A12" s="83" t="s">
        <v>1032</v>
      </c>
      <c r="B12" s="83" t="str">
        <f>Input!$E$2</f>
        <v>2009 Fit</v>
      </c>
      <c r="C12" s="43" t="s">
        <v>1285</v>
      </c>
      <c r="D12" s="84">
        <v>72170</v>
      </c>
      <c r="E12" s="90">
        <v>45577</v>
      </c>
      <c r="F12" s="84" t="s">
        <v>29</v>
      </c>
      <c r="G12" s="84">
        <f>365/2</f>
        <v>182.5</v>
      </c>
      <c r="H12" s="86"/>
      <c r="I12" s="87" t="str">
        <f>IF(OR(C12="",D12="",E12="",F12="",G12=""),"",
IF(F12="na","na",IF(D12+F12+N12-VLOOKUP(B12,Item_Table,4,FALSE)&lt;=0,0,D12+F12+N12-VLOOKUP(B12,Item_Table,4,FALSE))))</f>
        <v>na</v>
      </c>
      <c r="J12" s="87">
        <f ca="1">IF(OR(C12="",D12="",E12="",F12="",G12=""),"",
   IF(AND(F12="na",G12="na"),E12-TODAY(),0)+
   IF(AND(F12="na",G12&lt;&gt;"na"),E12+G12-TODAY(),0)+
   IF(AND(F12&lt;&gt;"na",G12="na"),I12/VLOOKUP(B12,Item_Table,5,FALSE),0)+
   IF(AND(F12&lt;&gt;"na",G12&lt;&gt;"na"),MIN(E12+G12-TODAY(),I12/VLOOKUP(B12,Item_Table,5,FALSE)),0)
   -H12+O12)</f>
        <v>142.5</v>
      </c>
      <c r="K12" s="87" t="str">
        <f ca="1">IF(OR(C12="",D12="",E12="",F12="",G12=""),"",
   IF(AND(F12="na",G12="na"),"Time","")&amp;
   IF(AND(F12="na",G12&lt;&gt;"na"),"Time","")&amp;
   IF(AND(F12&lt;&gt;"na",G12="na"),"Miles","")&amp;
   IF(AND(F12&lt;&gt;"na",G12&lt;&gt;"na"),IF(E12+G12-TODAY()&lt;=I12/VLOOKUP(B12,Item_Table,5,FALSE),"Time","Miles"),"")
)</f>
        <v>Time</v>
      </c>
      <c r="L12" s="88">
        <f ca="1">IF(OR(C12="",D12="",E12="",F12="",G12=""),"",
IF(OR(I12&lt;0,J12&lt;0),TODAY(),TODAY()+J12))</f>
        <v>45759.5</v>
      </c>
      <c r="M12" s="89" t="str">
        <f ca="1">IF(OR(C12="",D12="",E12="",F12="",G12=""),"",YEAR(L12)&amp;"-"&amp;TEXT(WEEKNUM(L12,1),"0#"))</f>
        <v>2025-15</v>
      </c>
      <c r="N12" s="86"/>
      <c r="O12" s="86"/>
      <c r="Q12"/>
      <c r="R12"/>
      <c r="S12"/>
      <c r="T12"/>
      <c r="U12"/>
    </row>
    <row r="13" spans="1:21" s="1" customFormat="1" ht="46.5" customHeight="1" x14ac:dyDescent="0.15">
      <c r="A13" s="83" t="s">
        <v>495</v>
      </c>
      <c r="B13" s="83" t="str">
        <f>Input!$E$2</f>
        <v>2009 Fit</v>
      </c>
      <c r="C13" s="43" t="s">
        <v>496</v>
      </c>
      <c r="D13" s="84">
        <v>67494</v>
      </c>
      <c r="E13" s="90">
        <v>45423</v>
      </c>
      <c r="F13" s="84" t="s">
        <v>29</v>
      </c>
      <c r="G13" s="84">
        <v>365</v>
      </c>
      <c r="H13" s="86"/>
      <c r="I13" s="87" t="str">
        <f>IF(OR(C13="",D13="",E13="",F13="",G13=""),"",
IF(F13="na","na",IF(D13+F13+N13-VLOOKUP(B13,Item_Table,4,FALSE)&lt;=0,0,D13+F13+N13-VLOOKUP(B13,Item_Table,4,FALSE))))</f>
        <v>na</v>
      </c>
      <c r="J13" s="87">
        <f ca="1">IF(OR(C13="",D13="",E13="",F13="",G13=""),"",
   IF(AND(F13="na",G13="na"),E13-TODAY(),0)+
   IF(AND(F13="na",G13&lt;&gt;"na"),E13+G13-TODAY(),0)+
   IF(AND(F13&lt;&gt;"na",G13="na"),I13/VLOOKUP(B13,Item_Table,5,FALSE),0)+
   IF(AND(F13&lt;&gt;"na",G13&lt;&gt;"na"),MIN(E13+G13-TODAY(),I13/VLOOKUP(B13,Item_Table,5,FALSE)),0)
   -H13+O13)</f>
        <v>171</v>
      </c>
      <c r="K13" s="87" t="str">
        <f ca="1">IF(OR(C13="",D13="",E13="",F13="",G13=""),"",
   IF(AND(F13="na",G13="na"),"Time","")&amp;
   IF(AND(F13="na",G13&lt;&gt;"na"),"Time","")&amp;
   IF(AND(F13&lt;&gt;"na",G13="na"),"Miles","")&amp;
   IF(AND(F13&lt;&gt;"na",G13&lt;&gt;"na"),IF(E13+G13-TODAY()&lt;=I13/VLOOKUP(B13,Item_Table,5,FALSE),"Time","Miles"),"")
)</f>
        <v>Time</v>
      </c>
      <c r="L13" s="88">
        <f ca="1">IF(OR(C13="",D13="",E13="",F13="",G13=""),"",
IF(OR(I13&lt;0,J13&lt;0),TODAY(),TODAY()+J13))</f>
        <v>45788</v>
      </c>
      <c r="M13" s="89" t="str">
        <f ca="1">IF(OR(C13="",D13="",E13="",F13="",G13=""),"",YEAR(L13)&amp;"-"&amp;TEXT(WEEKNUM(L13,1),"0#"))</f>
        <v>2025-20</v>
      </c>
      <c r="N13" s="86"/>
      <c r="O13" s="86"/>
      <c r="Q13"/>
      <c r="R13"/>
      <c r="S13"/>
      <c r="T13"/>
      <c r="U13"/>
    </row>
    <row r="14" spans="1:21" s="1" customFormat="1" ht="46.5" customHeight="1" x14ac:dyDescent="0.15">
      <c r="A14" s="83" t="s">
        <v>433</v>
      </c>
      <c r="B14" s="83" t="str">
        <f>Input!$E$2</f>
        <v>2009 Fit</v>
      </c>
      <c r="C14" s="43" t="s">
        <v>232</v>
      </c>
      <c r="D14" s="84">
        <v>71311</v>
      </c>
      <c r="E14" s="90">
        <v>45425</v>
      </c>
      <c r="F14" s="84">
        <v>10000</v>
      </c>
      <c r="G14" s="84">
        <v>365</v>
      </c>
      <c r="H14" s="86"/>
      <c r="I14" s="87">
        <f>IF(OR(C14="",D14="",E14="",F14="",G14=""),"",
IF(F14="na","na",IF(D14+F14+N14-VLOOKUP(B14,Item_Table,4,FALSE)&lt;=0,0,D14+F14+N14-VLOOKUP(B14,Item_Table,4,FALSE))))</f>
        <v>8556</v>
      </c>
      <c r="J14" s="87">
        <f ca="1">IF(OR(C14="",D14="",E14="",F14="",G14=""),"",
   IF(AND(F14="na",G14="na"),E14-TODAY(),0)+
   IF(AND(F14="na",G14&lt;&gt;"na"),E14+G14-TODAY(),0)+
   IF(AND(F14&lt;&gt;"na",G14="na"),I14/VLOOKUP(B14,Item_Table,5,FALSE),0)+
   IF(AND(F14&lt;&gt;"na",G14&lt;&gt;"na"),MIN(E14+G14-TODAY(),I14/VLOOKUP(B14,Item_Table,5,FALSE)),0)
   -H14+O14)</f>
        <v>173</v>
      </c>
      <c r="K14" s="87" t="str">
        <f ca="1">IF(OR(C14="",D14="",E14="",F14="",G14=""),"",
   IF(AND(F14="na",G14="na"),"Time","")&amp;
   IF(AND(F14="na",G14&lt;&gt;"na"),"Time","")&amp;
   IF(AND(F14&lt;&gt;"na",G14="na"),"Miles","")&amp;
   IF(AND(F14&lt;&gt;"na",G14&lt;&gt;"na"),IF(E14+G14-TODAY()&lt;=I14/VLOOKUP(B14,Item_Table,5,FALSE),"Time","Miles"),"")
)</f>
        <v>Time</v>
      </c>
      <c r="L14" s="88">
        <f ca="1">IF(OR(C14="",D14="",E14="",F14="",G14=""),"",
IF(OR(I14&lt;0,J14&lt;0),TODAY(),TODAY()+J14))</f>
        <v>45790</v>
      </c>
      <c r="M14" s="89" t="str">
        <f ca="1">IF(OR(C14="",D14="",E14="",F14="",G14=""),"",YEAR(L14)&amp;"-"&amp;TEXT(WEEKNUM(L14,1),"0#"))</f>
        <v>2025-20</v>
      </c>
      <c r="N14" s="86"/>
      <c r="O14" s="86"/>
      <c r="Q14"/>
      <c r="R14"/>
      <c r="S14"/>
      <c r="T14"/>
      <c r="U14"/>
    </row>
    <row r="15" spans="1:21" s="1" customFormat="1" ht="46.5" customHeight="1" x14ac:dyDescent="0.15">
      <c r="A15" s="83" t="s">
        <v>427</v>
      </c>
      <c r="B15" s="83" t="str">
        <f>Input!$E$2</f>
        <v>2009 Fit</v>
      </c>
      <c r="C15" s="43" t="s">
        <v>31</v>
      </c>
      <c r="D15" s="84">
        <v>71311</v>
      </c>
      <c r="E15" s="90">
        <v>45425</v>
      </c>
      <c r="F15" s="84">
        <v>15000</v>
      </c>
      <c r="G15" s="84">
        <v>365</v>
      </c>
      <c r="H15" s="86"/>
      <c r="I15" s="87">
        <f>IF(OR(C15="",D15="",E15="",F15="",G15=""),"",
IF(F15="na","na",IF(D15+F15+N15-VLOOKUP(B15,Item_Table,4,FALSE)&lt;=0,0,D15+F15+N15-VLOOKUP(B15,Item_Table,4,FALSE))))</f>
        <v>13556</v>
      </c>
      <c r="J15" s="87">
        <f ca="1">IF(OR(C15="",D15="",E15="",F15="",G15=""),"",
   IF(AND(F15="na",G15="na"),E15-TODAY(),0)+
   IF(AND(F15="na",G15&lt;&gt;"na"),E15+G15-TODAY(),0)+
   IF(AND(F15&lt;&gt;"na",G15="na"),I15/VLOOKUP(B15,Item_Table,5,FALSE),0)+
   IF(AND(F15&lt;&gt;"na",G15&lt;&gt;"na"),MIN(E15+G15-TODAY(),I15/VLOOKUP(B15,Item_Table,5,FALSE)),0)
   -H15+O15)</f>
        <v>173</v>
      </c>
      <c r="K15" s="87" t="str">
        <f ca="1">IF(OR(C15="",D15="",E15="",F15="",G15=""),"",
   IF(AND(F15="na",G15="na"),"Time","")&amp;
   IF(AND(F15="na",G15&lt;&gt;"na"),"Time","")&amp;
   IF(AND(F15&lt;&gt;"na",G15="na"),"Miles","")&amp;
   IF(AND(F15&lt;&gt;"na",G15&lt;&gt;"na"),IF(E15+G15-TODAY()&lt;=I15/VLOOKUP(B15,Item_Table,5,FALSE),"Time","Miles"),"")
)</f>
        <v>Time</v>
      </c>
      <c r="L15" s="88">
        <f ca="1">IF(OR(C15="",D15="",E15="",F15="",G15=""),"",
IF(OR(I15&lt;0,J15&lt;0),TODAY(),TODAY()+J15))</f>
        <v>45790</v>
      </c>
      <c r="M15" s="89" t="str">
        <f ca="1">IF(OR(C15="",D15="",E15="",F15="",G15=""),"",YEAR(L15)&amp;"-"&amp;TEXT(WEEKNUM(L15,1),"0#"))</f>
        <v>2025-20</v>
      </c>
      <c r="N15" s="86"/>
      <c r="O15" s="86"/>
      <c r="Q15"/>
      <c r="R15"/>
      <c r="S15"/>
      <c r="T15"/>
      <c r="U15"/>
    </row>
    <row r="16" spans="1:21" s="1" customFormat="1" ht="46.5" customHeight="1" x14ac:dyDescent="0.15">
      <c r="A16" s="83" t="s">
        <v>435</v>
      </c>
      <c r="B16" s="83" t="str">
        <f>Input!$E$2</f>
        <v>2009 Fit</v>
      </c>
      <c r="C16" s="43" t="s">
        <v>285</v>
      </c>
      <c r="D16" s="84">
        <v>72769</v>
      </c>
      <c r="E16" s="136">
        <v>45616</v>
      </c>
      <c r="F16" s="84" t="s">
        <v>29</v>
      </c>
      <c r="G16" s="84">
        <v>182</v>
      </c>
      <c r="H16" s="86"/>
      <c r="I16" s="87" t="str">
        <f>IF(OR(C16="",D16="",E16="",F16="",G16=""),"",
IF(F16="na","na",IF(D16+F16+N16-VLOOKUP(B16,Item_Table,4,FALSE)&lt;=0,0,D16+F16+N16-VLOOKUP(B16,Item_Table,4,FALSE))))</f>
        <v>na</v>
      </c>
      <c r="J16" s="87">
        <f ca="1">IF(OR(C16="",D16="",E16="",F16="",G16=""),"",
   IF(AND(F16="na",G16="na"),E16-TODAY(),0)+
   IF(AND(F16="na",G16&lt;&gt;"na"),E16+G16-TODAY(),0)+
   IF(AND(F16&lt;&gt;"na",G16="na"),I16/VLOOKUP(B16,Item_Table,5,FALSE),0)+
   IF(AND(F16&lt;&gt;"na",G16&lt;&gt;"na"),MIN(E16+G16-TODAY(),I16/VLOOKUP(B16,Item_Table,5,FALSE)),0)
   -H16+O16)</f>
        <v>181</v>
      </c>
      <c r="K16" s="87" t="str">
        <f ca="1">IF(OR(C16="",D16="",E16="",F16="",G16=""),"",
   IF(AND(F16="na",G16="na"),"Time","")&amp;
   IF(AND(F16="na",G16&lt;&gt;"na"),"Time","")&amp;
   IF(AND(F16&lt;&gt;"na",G16="na"),"Miles","")&amp;
   IF(AND(F16&lt;&gt;"na",G16&lt;&gt;"na"),IF(E16+G16-TODAY()&lt;=I16/VLOOKUP(B16,Item_Table,5,FALSE),"Time","Miles"),"")
)</f>
        <v>Time</v>
      </c>
      <c r="L16" s="88">
        <f ca="1">IF(OR(C16="",D16="",E16="",F16="",G16=""),"",
IF(OR(I16&lt;0,J16&lt;0),TODAY(),TODAY()+J16))</f>
        <v>45798</v>
      </c>
      <c r="M16" s="89" t="str">
        <f ca="1">IF(OR(C16="",D16="",E16="",F16="",G16=""),"",YEAR(L16)&amp;"-"&amp;TEXT(WEEKNUM(L16,1),"0#"))</f>
        <v>2025-21</v>
      </c>
      <c r="N16" s="86"/>
      <c r="O16" s="86"/>
      <c r="Q16"/>
      <c r="R16"/>
      <c r="S16"/>
      <c r="T16"/>
      <c r="U16"/>
    </row>
    <row r="17" spans="1:21" s="1" customFormat="1" ht="46.5" customHeight="1" x14ac:dyDescent="0.15">
      <c r="A17" s="83" t="s">
        <v>422</v>
      </c>
      <c r="B17" s="83" t="str">
        <f>Input!$E$2</f>
        <v>2009 Fit</v>
      </c>
      <c r="C17" s="43" t="s">
        <v>1287</v>
      </c>
      <c r="D17" s="84">
        <v>72769</v>
      </c>
      <c r="E17" s="90">
        <v>45617</v>
      </c>
      <c r="F17" s="84" t="s">
        <v>29</v>
      </c>
      <c r="G17" s="84">
        <v>182</v>
      </c>
      <c r="H17" s="86"/>
      <c r="I17" s="87" t="str">
        <f>IF(OR(C17="",D17="",E17="",F17="",G17=""),"",
IF(F17="na","na",IF(D17+F17+N17-VLOOKUP(B17,Item_Table,4,FALSE)&lt;=0,0,D17+F17+N17-VLOOKUP(B17,Item_Table,4,FALSE))))</f>
        <v>na</v>
      </c>
      <c r="J17" s="87">
        <f ca="1">IF(OR(C17="",D17="",E17="",F17="",G17=""),"",
   IF(AND(F17="na",G17="na"),E17-TODAY(),0)+
   IF(AND(F17="na",G17&lt;&gt;"na"),E17+G17-TODAY(),0)+
   IF(AND(F17&lt;&gt;"na",G17="na"),I17/VLOOKUP(B17,Item_Table,5,FALSE),0)+
   IF(AND(F17&lt;&gt;"na",G17&lt;&gt;"na"),MIN(E17+G17-TODAY(),I17/VLOOKUP(B17,Item_Table,5,FALSE)),0)
   -H17+O17)</f>
        <v>182</v>
      </c>
      <c r="K17" s="87" t="str">
        <f ca="1">IF(OR(C17="",D17="",E17="",F17="",G17=""),"",
   IF(AND(F17="na",G17="na"),"Time","")&amp;
   IF(AND(F17="na",G17&lt;&gt;"na"),"Time","")&amp;
   IF(AND(F17&lt;&gt;"na",G17="na"),"Miles","")&amp;
   IF(AND(F17&lt;&gt;"na",G17&lt;&gt;"na"),IF(E17+G17-TODAY()&lt;=I17/VLOOKUP(B17,Item_Table,5,FALSE),"Time","Miles"),"")
)</f>
        <v>Time</v>
      </c>
      <c r="L17" s="88">
        <f ca="1">IF(OR(C17="",D17="",E17="",F17="",G17=""),"",
IF(OR(I17&lt;0,J17&lt;0),TODAY(),TODAY()+J17))</f>
        <v>45799</v>
      </c>
      <c r="M17" s="89" t="str">
        <f ca="1">IF(OR(C17="",D17="",E17="",F17="",G17=""),"",YEAR(L17)&amp;"-"&amp;TEXT(WEEKNUM(L17,1),"0#"))</f>
        <v>2025-21</v>
      </c>
      <c r="N17" s="86"/>
      <c r="O17" s="86"/>
      <c r="Q17"/>
      <c r="R17"/>
      <c r="S17"/>
      <c r="T17"/>
      <c r="U17"/>
    </row>
    <row r="18" spans="1:21" s="1" customFormat="1" ht="46.5" customHeight="1" x14ac:dyDescent="0.15">
      <c r="A18" s="83" t="s">
        <v>429</v>
      </c>
      <c r="B18" s="83" t="str">
        <f>Input!$E$2</f>
        <v>2009 Fit</v>
      </c>
      <c r="C18" s="43" t="s">
        <v>763</v>
      </c>
      <c r="D18" s="84">
        <v>71356</v>
      </c>
      <c r="E18" s="90">
        <v>45445</v>
      </c>
      <c r="F18" s="84" t="s">
        <v>29</v>
      </c>
      <c r="G18" s="84">
        <v>365</v>
      </c>
      <c r="H18" s="86"/>
      <c r="I18" s="87" t="str">
        <f>IF(OR(C18="",D18="",E18="",F18="",G18=""),"",
IF(F18="na","na",IF(D18+F18+N18-VLOOKUP(B18,Item_Table,4,FALSE)&lt;=0,0,D18+F18+N18-VLOOKUP(B18,Item_Table,4,FALSE))))</f>
        <v>na</v>
      </c>
      <c r="J18" s="87">
        <f ca="1">IF(OR(C18="",D18="",E18="",F18="",G18=""),"",
   IF(AND(F18="na",G18="na"),E18-TODAY(),0)+
   IF(AND(F18="na",G18&lt;&gt;"na"),E18+G18-TODAY(),0)+
   IF(AND(F18&lt;&gt;"na",G18="na"),I18/VLOOKUP(B18,Item_Table,5,FALSE),0)+
   IF(AND(F18&lt;&gt;"na",G18&lt;&gt;"na"),MIN(E18+G18-TODAY(),I18/VLOOKUP(B18,Item_Table,5,FALSE)),0)
   -H18+O18)</f>
        <v>193</v>
      </c>
      <c r="K18" s="87" t="str">
        <f ca="1">IF(OR(C18="",D18="",E18="",F18="",G18=""),"",
   IF(AND(F18="na",G18="na"),"Time","")&amp;
   IF(AND(F18="na",G18&lt;&gt;"na"),"Time","")&amp;
   IF(AND(F18&lt;&gt;"na",G18="na"),"Miles","")&amp;
   IF(AND(F18&lt;&gt;"na",G18&lt;&gt;"na"),IF(E18+G18-TODAY()&lt;=I18/VLOOKUP(B18,Item_Table,5,FALSE),"Time","Miles"),"")
)</f>
        <v>Time</v>
      </c>
      <c r="L18" s="88">
        <f ca="1">IF(OR(C18="",D18="",E18="",F18="",G18=""),"",
IF(OR(I18&lt;0,J18&lt;0),TODAY(),TODAY()+J18))</f>
        <v>45810</v>
      </c>
      <c r="M18" s="89" t="str">
        <f ca="1">IF(OR(C18="",D18="",E18="",F18="",G18=""),"",YEAR(L18)&amp;"-"&amp;TEXT(WEEKNUM(L18,1),"0#"))</f>
        <v>2025-23</v>
      </c>
      <c r="N18" s="86"/>
      <c r="O18" s="86"/>
      <c r="Q18"/>
      <c r="R18"/>
      <c r="S18"/>
      <c r="T18"/>
      <c r="U18"/>
    </row>
    <row r="19" spans="1:21" s="1" customFormat="1" ht="46.5" customHeight="1" x14ac:dyDescent="0.15">
      <c r="A19" s="83" t="s">
        <v>444</v>
      </c>
      <c r="B19" s="83" t="str">
        <f>Input!$E$2</f>
        <v>2009 Fit</v>
      </c>
      <c r="C19" s="43" t="s">
        <v>284</v>
      </c>
      <c r="D19" s="84">
        <v>71356</v>
      </c>
      <c r="E19" s="90">
        <v>45445</v>
      </c>
      <c r="F19" s="84" t="s">
        <v>29</v>
      </c>
      <c r="G19" s="84">
        <v>365</v>
      </c>
      <c r="H19" s="86"/>
      <c r="I19" s="87" t="str">
        <f>IF(OR(C19="",D19="",E19="",F19="",G19=""),"",
IF(F19="na","na",IF(D19+F19+N19-VLOOKUP(B19,Item_Table,4,FALSE)&lt;=0,0,D19+F19+N19-VLOOKUP(B19,Item_Table,4,FALSE))))</f>
        <v>na</v>
      </c>
      <c r="J19" s="87">
        <f ca="1">IF(OR(C19="",D19="",E19="",F19="",G19=""),"",
   IF(AND(F19="na",G19="na"),E19-TODAY(),0)+
   IF(AND(F19="na",G19&lt;&gt;"na"),E19+G19-TODAY(),0)+
   IF(AND(F19&lt;&gt;"na",G19="na"),I19/VLOOKUP(B19,Item_Table,5,FALSE),0)+
   IF(AND(F19&lt;&gt;"na",G19&lt;&gt;"na"),MIN(E19+G19-TODAY(),I19/VLOOKUP(B19,Item_Table,5,FALSE)),0)
   -H19+O19)</f>
        <v>193</v>
      </c>
      <c r="K19" s="87" t="str">
        <f ca="1">IF(OR(C19="",D19="",E19="",F19="",G19=""),"",
   IF(AND(F19="na",G19="na"),"Time","")&amp;
   IF(AND(F19="na",G19&lt;&gt;"na"),"Time","")&amp;
   IF(AND(F19&lt;&gt;"na",G19="na"),"Miles","")&amp;
   IF(AND(F19&lt;&gt;"na",G19&lt;&gt;"na"),IF(E19+G19-TODAY()&lt;=I19/VLOOKUP(B19,Item_Table,5,FALSE),"Time","Miles"),"")
)</f>
        <v>Time</v>
      </c>
      <c r="L19" s="88">
        <f ca="1">IF(OR(C19="",D19="",E19="",F19="",G19=""),"",
IF(OR(I19&lt;0,J19&lt;0),TODAY(),TODAY()+J19))</f>
        <v>45810</v>
      </c>
      <c r="M19" s="89" t="str">
        <f ca="1">IF(OR(C19="",D19="",E19="",F19="",G19=""),"",YEAR(L19)&amp;"-"&amp;TEXT(WEEKNUM(L19,1),"0#"))</f>
        <v>2025-23</v>
      </c>
      <c r="N19" s="86"/>
      <c r="O19" s="86"/>
      <c r="Q19"/>
      <c r="R19"/>
      <c r="S19"/>
      <c r="T19"/>
      <c r="U19"/>
    </row>
    <row r="20" spans="1:21" s="1" customFormat="1" ht="46.5" customHeight="1" x14ac:dyDescent="0.15">
      <c r="A20" s="83" t="s">
        <v>759</v>
      </c>
      <c r="B20" s="83" t="str">
        <f>Input!$E$2</f>
        <v>2009 Fit</v>
      </c>
      <c r="C20" s="43" t="s">
        <v>1288</v>
      </c>
      <c r="D20" s="84">
        <v>71364</v>
      </c>
      <c r="E20" s="90">
        <v>45447</v>
      </c>
      <c r="F20" s="84" t="s">
        <v>29</v>
      </c>
      <c r="G20" s="84">
        <v>365</v>
      </c>
      <c r="H20" s="86"/>
      <c r="I20" s="87" t="str">
        <f>IF(OR(C20="",D20="",E20="",F20="",G20=""),"",
IF(F20="na","na",IF(D20+F20+N20-VLOOKUP(B20,Item_Table,4,FALSE)&lt;=0,0,D20+F20+N20-VLOOKUP(B20,Item_Table,4,FALSE))))</f>
        <v>na</v>
      </c>
      <c r="J20" s="87">
        <f ca="1">IF(OR(C20="",D20="",E20="",F20="",G20=""),"",
   IF(AND(F20="na",G20="na"),E20-TODAY(),0)+
   IF(AND(F20="na",G20&lt;&gt;"na"),E20+G20-TODAY(),0)+
   IF(AND(F20&lt;&gt;"na",G20="na"),I20/VLOOKUP(B20,Item_Table,5,FALSE),0)+
   IF(AND(F20&lt;&gt;"na",G20&lt;&gt;"na"),MIN(E20+G20-TODAY(),I20/VLOOKUP(B20,Item_Table,5,FALSE)),0)
   -H20+O20)</f>
        <v>195</v>
      </c>
      <c r="K20" s="87" t="str">
        <f ca="1">IF(OR(C20="",D20="",E20="",F20="",G20=""),"",
   IF(AND(F20="na",G20="na"),"Time","")&amp;
   IF(AND(F20="na",G20&lt;&gt;"na"),"Time","")&amp;
   IF(AND(F20&lt;&gt;"na",G20="na"),"Miles","")&amp;
   IF(AND(F20&lt;&gt;"na",G20&lt;&gt;"na"),IF(E20+G20-TODAY()&lt;=I20/VLOOKUP(B20,Item_Table,5,FALSE),"Time","Miles"),"")
)</f>
        <v>Time</v>
      </c>
      <c r="L20" s="88">
        <f ca="1">IF(OR(C20="",D20="",E20="",F20="",G20=""),"",
IF(OR(I20&lt;0,J20&lt;0),TODAY(),TODAY()+J20))</f>
        <v>45812</v>
      </c>
      <c r="M20" s="89" t="str">
        <f ca="1">IF(OR(C20="",D20="",E20="",F20="",G20=""),"",YEAR(L20)&amp;"-"&amp;TEXT(WEEKNUM(L20,1),"0#"))</f>
        <v>2025-23</v>
      </c>
      <c r="N20" s="86"/>
      <c r="O20" s="86"/>
      <c r="Q20"/>
      <c r="R20"/>
      <c r="S20"/>
      <c r="T20"/>
      <c r="U20"/>
    </row>
    <row r="21" spans="1:21" s="1" customFormat="1" ht="46.5" customHeight="1" x14ac:dyDescent="0.15">
      <c r="A21" s="83" t="s">
        <v>441</v>
      </c>
      <c r="B21" s="83" t="str">
        <f>Input!$E$2</f>
        <v>2009 Fit</v>
      </c>
      <c r="C21" s="43" t="s">
        <v>1051</v>
      </c>
      <c r="D21" s="84">
        <v>71387</v>
      </c>
      <c r="E21" s="90">
        <v>45451</v>
      </c>
      <c r="F21" s="84" t="s">
        <v>29</v>
      </c>
      <c r="G21" s="84">
        <v>365</v>
      </c>
      <c r="H21" s="86"/>
      <c r="I21" s="87" t="str">
        <f>IF(OR(C21="",D21="",E21="",F21="",G21=""),"",
IF(F21="na","na",IF(D21+F21+N21-VLOOKUP(B21,Item_Table,4,FALSE)&lt;=0,0,D21+F21+N21-VLOOKUP(B21,Item_Table,4,FALSE))))</f>
        <v>na</v>
      </c>
      <c r="J21" s="87">
        <f ca="1">IF(OR(C21="",D21="",E21="",F21="",G21=""),"",
   IF(AND(F21="na",G21="na"),E21-TODAY(),0)+
   IF(AND(F21="na",G21&lt;&gt;"na"),E21+G21-TODAY(),0)+
   IF(AND(F21&lt;&gt;"na",G21="na"),I21/VLOOKUP(B21,Item_Table,5,FALSE),0)+
   IF(AND(F21&lt;&gt;"na",G21&lt;&gt;"na"),MIN(E21+G21-TODAY(),I21/VLOOKUP(B21,Item_Table,5,FALSE)),0)
   -H21+O21)</f>
        <v>199</v>
      </c>
      <c r="K21" s="87" t="str">
        <f ca="1">IF(OR(C21="",D21="",E21="",F21="",G21=""),"",
   IF(AND(F21="na",G21="na"),"Time","")&amp;
   IF(AND(F21="na",G21&lt;&gt;"na"),"Time","")&amp;
   IF(AND(F21&lt;&gt;"na",G21="na"),"Miles","")&amp;
   IF(AND(F21&lt;&gt;"na",G21&lt;&gt;"na"),IF(E21+G21-TODAY()&lt;=I21/VLOOKUP(B21,Item_Table,5,FALSE),"Time","Miles"),"")
)</f>
        <v>Time</v>
      </c>
      <c r="L21" s="88">
        <f ca="1">IF(OR(C21="",D21="",E21="",F21="",G21=""),"",
IF(OR(I21&lt;0,J21&lt;0),TODAY(),TODAY()+J21))</f>
        <v>45816</v>
      </c>
      <c r="M21" s="89" t="str">
        <f ca="1">IF(OR(C21="",D21="",E21="",F21="",G21=""),"",YEAR(L21)&amp;"-"&amp;TEXT(WEEKNUM(L21,1),"0#"))</f>
        <v>2025-24</v>
      </c>
      <c r="N21" s="86"/>
      <c r="O21" s="86"/>
      <c r="Q21"/>
      <c r="R21"/>
      <c r="S21"/>
      <c r="T21"/>
      <c r="U21"/>
    </row>
    <row r="22" spans="1:21" s="1" customFormat="1" ht="46.5" customHeight="1" x14ac:dyDescent="0.15">
      <c r="A22" s="83" t="s">
        <v>425</v>
      </c>
      <c r="B22" s="83" t="str">
        <f>Input!$E$2</f>
        <v>2009 Fit</v>
      </c>
      <c r="C22" s="43" t="s">
        <v>768</v>
      </c>
      <c r="D22" s="84">
        <v>67887</v>
      </c>
      <c r="E22" s="90">
        <v>45091</v>
      </c>
      <c r="F22" s="84" t="s">
        <v>29</v>
      </c>
      <c r="G22" s="84">
        <v>730</v>
      </c>
      <c r="H22" s="86"/>
      <c r="I22" s="87" t="str">
        <f>IF(OR(C22="",D22="",E22="",F22="",G22=""),"",
IF(F22="na","na",IF(D22+F22+N22-VLOOKUP(B22,Item_Table,4,FALSE)&lt;=0,0,D22+F22+N22-VLOOKUP(B22,Item_Table,4,FALSE))))</f>
        <v>na</v>
      </c>
      <c r="J22" s="87">
        <f ca="1">IF(OR(C22="",D22="",E22="",F22="",G22=""),"",
   IF(AND(F22="na",G22="na"),E22-TODAY(),0)+
   IF(AND(F22="na",G22&lt;&gt;"na"),E22+G22-TODAY(),0)+
   IF(AND(F22&lt;&gt;"na",G22="na"),I22/VLOOKUP(B22,Item_Table,5,FALSE),0)+
   IF(AND(F22&lt;&gt;"na",G22&lt;&gt;"na"),MIN(E22+G22-TODAY(),I22/VLOOKUP(B22,Item_Table,5,FALSE)),0)
   -H22+O22)</f>
        <v>204</v>
      </c>
      <c r="K22" s="87" t="str">
        <f ca="1">IF(OR(C22="",D22="",E22="",F22="",G22=""),"",
   IF(AND(F22="na",G22="na"),"Time","")&amp;
   IF(AND(F22="na",G22&lt;&gt;"na"),"Time","")&amp;
   IF(AND(F22&lt;&gt;"na",G22="na"),"Miles","")&amp;
   IF(AND(F22&lt;&gt;"na",G22&lt;&gt;"na"),IF(E22+G22-TODAY()&lt;=I22/VLOOKUP(B22,Item_Table,5,FALSE),"Time","Miles"),"")
)</f>
        <v>Time</v>
      </c>
      <c r="L22" s="88">
        <f ca="1">IF(OR(C22="",D22="",E22="",F22="",G22=""),"",
IF(OR(I22&lt;0,J22&lt;0),TODAY(),TODAY()+J22))</f>
        <v>45821</v>
      </c>
      <c r="M22" s="89" t="str">
        <f ca="1">IF(OR(C22="",D22="",E22="",F22="",G22=""),"",YEAR(L22)&amp;"-"&amp;TEXT(WEEKNUM(L22,1),"0#"))</f>
        <v>2025-24</v>
      </c>
      <c r="N22" s="86"/>
      <c r="O22" s="86"/>
      <c r="Q22"/>
      <c r="R22"/>
      <c r="S22"/>
      <c r="T22"/>
      <c r="U22"/>
    </row>
    <row r="23" spans="1:21" s="1" customFormat="1" ht="46.5" customHeight="1" x14ac:dyDescent="0.15">
      <c r="A23" s="83" t="s">
        <v>420</v>
      </c>
      <c r="B23" s="83" t="str">
        <f>Input!$E$2</f>
        <v>2009 Fit</v>
      </c>
      <c r="C23" s="43" t="s">
        <v>79</v>
      </c>
      <c r="D23" s="84">
        <v>71039</v>
      </c>
      <c r="E23" s="90">
        <v>45367</v>
      </c>
      <c r="F23" s="84">
        <v>15000</v>
      </c>
      <c r="G23" s="84">
        <v>540</v>
      </c>
      <c r="H23" s="86"/>
      <c r="I23" s="87">
        <f>IF(OR(C23="",D23="",E23="",F23="",G23=""),"",
IF(F23="na","na",IF(D23+F23+N23-VLOOKUP(B23,Item_Table,4,FALSE)&lt;=0,0,D23+F23+N23-VLOOKUP(B23,Item_Table,4,FALSE))))</f>
        <v>13284</v>
      </c>
      <c r="J23" s="87">
        <f ca="1">IF(OR(C23="",D23="",E23="",F23="",G23=""),"",
   IF(AND(F23="na",G23="na"),E23-TODAY(),0)+
   IF(AND(F23="na",G23&lt;&gt;"na"),E23+G23-TODAY(),0)+
   IF(AND(F23&lt;&gt;"na",G23="na"),I23/VLOOKUP(B23,Item_Table,5,FALSE),0)+
   IF(AND(F23&lt;&gt;"na",G23&lt;&gt;"na"),MIN(E23+G23-TODAY(),I23/VLOOKUP(B23,Item_Table,5,FALSE)),0)
   -H23+O23)</f>
        <v>290</v>
      </c>
      <c r="K23" s="87" t="str">
        <f ca="1">IF(OR(C23="",D23="",E23="",F23="",G23=""),"",
   IF(AND(F23="na",G23="na"),"Time","")&amp;
   IF(AND(F23="na",G23&lt;&gt;"na"),"Time","")&amp;
   IF(AND(F23&lt;&gt;"na",G23="na"),"Miles","")&amp;
   IF(AND(F23&lt;&gt;"na",G23&lt;&gt;"na"),IF(E23+G23-TODAY()&lt;=I23/VLOOKUP(B23,Item_Table,5,FALSE),"Time","Miles"),"")
)</f>
        <v>Time</v>
      </c>
      <c r="L23" s="88">
        <f ca="1">IF(OR(C23="",D23="",E23="",F23="",G23=""),"",
IF(OR(I23&lt;0,J23&lt;0),TODAY(),TODAY()+J23))</f>
        <v>45907</v>
      </c>
      <c r="M23" s="89" t="str">
        <f ca="1">IF(OR(C23="",D23="",E23="",F23="",G23=""),"",YEAR(L23)&amp;"-"&amp;TEXT(WEEKNUM(L23,1),"0#"))</f>
        <v>2025-37</v>
      </c>
      <c r="N23" s="86"/>
      <c r="O23" s="86"/>
      <c r="Q23"/>
      <c r="R23"/>
      <c r="S23"/>
      <c r="T23"/>
      <c r="U23"/>
    </row>
    <row r="24" spans="1:21" s="1" customFormat="1" ht="46.5" customHeight="1" x14ac:dyDescent="0.15">
      <c r="A24" s="83" t="s">
        <v>1183</v>
      </c>
      <c r="B24" s="83" t="str">
        <f>Input!$E$2</f>
        <v>2009 Fit</v>
      </c>
      <c r="C24" s="43" t="s">
        <v>1188</v>
      </c>
      <c r="D24" s="84" t="s">
        <v>29</v>
      </c>
      <c r="E24" s="90">
        <v>45566</v>
      </c>
      <c r="F24" s="84" t="s">
        <v>29</v>
      </c>
      <c r="G24" s="84">
        <v>365</v>
      </c>
      <c r="H24" s="86"/>
      <c r="I24" s="87" t="str">
        <f>IF(OR(C24="",D24="",E24="",F24="",G24=""),"",
IF(F24="na","na",IF(D24+F24+N24-VLOOKUP(B24,Item_Table,4,FALSE)&lt;=0,0,D24+F24+N24-VLOOKUP(B24,Item_Table,4,FALSE))))</f>
        <v>na</v>
      </c>
      <c r="J24" s="87">
        <f ca="1">IF(OR(C24="",D24="",E24="",F24="",G24=""),"",
   IF(AND(F24="na",G24="na"),E24-TODAY(),0)+
   IF(AND(F24="na",G24&lt;&gt;"na"),E24+G24-TODAY(),0)+
   IF(AND(F24&lt;&gt;"na",G24="na"),I24/VLOOKUP(B24,Item_Table,5,FALSE),0)+
   IF(AND(F24&lt;&gt;"na",G24&lt;&gt;"na"),MIN(E24+G24-TODAY(),I24/VLOOKUP(B24,Item_Table,5,FALSE)),0)
   -H24+O24)</f>
        <v>314</v>
      </c>
      <c r="K24" s="87" t="str">
        <f ca="1">IF(OR(C24="",D24="",E24="",F24="",G24=""),"",
   IF(AND(F24="na",G24="na"),"Time","")&amp;
   IF(AND(F24="na",G24&lt;&gt;"na"),"Time","")&amp;
   IF(AND(F24&lt;&gt;"na",G24="na"),"Miles","")&amp;
   IF(AND(F24&lt;&gt;"na",G24&lt;&gt;"na"),IF(E24+G24-TODAY()&lt;=I24/VLOOKUP(B24,Item_Table,5,FALSE),"Time","Miles"),"")
)</f>
        <v>Time</v>
      </c>
      <c r="L24" s="88">
        <f ca="1">IF(OR(C24="",D24="",E24="",F24="",G24=""),"",
IF(OR(I24&lt;0,J24&lt;0),TODAY(),TODAY()+J24))</f>
        <v>45931</v>
      </c>
      <c r="M24" s="89" t="str">
        <f ca="1">IF(OR(C24="",D24="",E24="",F24="",G24=""),"",YEAR(L24)&amp;"-"&amp;TEXT(WEEKNUM(L24,1),"0#"))</f>
        <v>2025-40</v>
      </c>
      <c r="N24" s="86"/>
      <c r="O24" s="86"/>
      <c r="Q24"/>
      <c r="R24"/>
      <c r="S24"/>
      <c r="T24"/>
      <c r="U24"/>
    </row>
    <row r="25" spans="1:21" s="1" customFormat="1" ht="46.5" customHeight="1" x14ac:dyDescent="0.15">
      <c r="A25" s="83" t="s">
        <v>430</v>
      </c>
      <c r="B25" s="83" t="str">
        <f>Input!$E$2</f>
        <v>2009 Fit</v>
      </c>
      <c r="C25" s="43" t="s">
        <v>126</v>
      </c>
      <c r="D25" s="84">
        <v>72123</v>
      </c>
      <c r="E25" s="90">
        <v>45567</v>
      </c>
      <c r="F25" s="84" t="s">
        <v>29</v>
      </c>
      <c r="G25" s="84">
        <v>365</v>
      </c>
      <c r="H25" s="86"/>
      <c r="I25" s="87" t="str">
        <f>IF(OR(C25="",D25="",E25="",F25="",G25=""),"",
IF(F25="na","na",IF(D25+F25+N25-VLOOKUP(B25,Item_Table,4,FALSE)&lt;=0,0,D25+F25+N25-VLOOKUP(B25,Item_Table,4,FALSE))))</f>
        <v>na</v>
      </c>
      <c r="J25" s="87">
        <f ca="1">IF(OR(C25="",D25="",E25="",F25="",G25=""),"",
   IF(AND(F25="na",G25="na"),E25-TODAY(),0)+
   IF(AND(F25="na",G25&lt;&gt;"na"),E25+G25-TODAY(),0)+
   IF(AND(F25&lt;&gt;"na",G25="na"),I25/VLOOKUP(B25,Item_Table,5,FALSE),0)+
   IF(AND(F25&lt;&gt;"na",G25&lt;&gt;"na"),MIN(E25+G25-TODAY(),I25/VLOOKUP(B25,Item_Table,5,FALSE)),0)
   -H25+O25)</f>
        <v>315</v>
      </c>
      <c r="K25" s="87" t="str">
        <f ca="1">IF(OR(C25="",D25="",E25="",F25="",G25=""),"",
   IF(AND(F25="na",G25="na"),"Time","")&amp;
   IF(AND(F25="na",G25&lt;&gt;"na"),"Time","")&amp;
   IF(AND(F25&lt;&gt;"na",G25="na"),"Miles","")&amp;
   IF(AND(F25&lt;&gt;"na",G25&lt;&gt;"na"),IF(E25+G25-TODAY()&lt;=I25/VLOOKUP(B25,Item_Table,5,FALSE),"Time","Miles"),"")
)</f>
        <v>Time</v>
      </c>
      <c r="L25" s="88">
        <f ca="1">IF(OR(C25="",D25="",E25="",F25="",G25=""),"",
IF(OR(I25&lt;0,J25&lt;0),TODAY(),TODAY()+J25))</f>
        <v>45932</v>
      </c>
      <c r="M25" s="89" t="str">
        <f ca="1">IF(OR(C25="",D25="",E25="",F25="",G25=""),"",YEAR(L25)&amp;"-"&amp;TEXT(WEEKNUM(L25,1),"0#"))</f>
        <v>2025-40</v>
      </c>
      <c r="N25" s="86"/>
      <c r="O25" s="86"/>
      <c r="Q25"/>
      <c r="R25"/>
      <c r="S25"/>
      <c r="T25"/>
      <c r="U25"/>
    </row>
    <row r="26" spans="1:21" s="1" customFormat="1" ht="46.5" customHeight="1" x14ac:dyDescent="0.15">
      <c r="A26" s="83" t="s">
        <v>424</v>
      </c>
      <c r="B26" s="83" t="str">
        <f>Input!$E$2</f>
        <v>2009 Fit</v>
      </c>
      <c r="C26" s="43" t="s">
        <v>1092</v>
      </c>
      <c r="D26" s="84">
        <v>71065</v>
      </c>
      <c r="E26" s="90">
        <v>45386</v>
      </c>
      <c r="F26" s="84">
        <v>30000</v>
      </c>
      <c r="G26" s="84">
        <f>1.5*365</f>
        <v>547.5</v>
      </c>
      <c r="H26" s="86"/>
      <c r="I26" s="87">
        <f>IF(OR(C26="",D26="",E26="",F26="",G26=""),"",
IF(F26="na","na",IF(D26+F26+N26-VLOOKUP(B26,Item_Table,4,FALSE)&lt;=0,0,D26+F26+N26-VLOOKUP(B26,Item_Table,4,FALSE))))</f>
        <v>28310</v>
      </c>
      <c r="J26" s="87">
        <f ca="1">IF(OR(C26="",D26="",E26="",F26="",G26=""),"",
   IF(AND(F26="na",G26="na"),E26-TODAY(),0)+
   IF(AND(F26="na",G26&lt;&gt;"na"),E26+G26-TODAY(),0)+
   IF(AND(F26&lt;&gt;"na",G26="na"),I26/VLOOKUP(B26,Item_Table,5,FALSE),0)+
   IF(AND(F26&lt;&gt;"na",G26&lt;&gt;"na"),MIN(E26+G26-TODAY(),I26/VLOOKUP(B26,Item_Table,5,FALSE)),0)
   -H26+O26)</f>
        <v>316.5</v>
      </c>
      <c r="K26" s="87" t="str">
        <f ca="1">IF(OR(C26="",D26="",E26="",F26="",G26=""),"",
   IF(AND(F26="na",G26="na"),"Time","")&amp;
   IF(AND(F26="na",G26&lt;&gt;"na"),"Time","")&amp;
   IF(AND(F26&lt;&gt;"na",G26="na"),"Miles","")&amp;
   IF(AND(F26&lt;&gt;"na",G26&lt;&gt;"na"),IF(E26+G26-TODAY()&lt;=I26/VLOOKUP(B26,Item_Table,5,FALSE),"Time","Miles"),"")
)</f>
        <v>Time</v>
      </c>
      <c r="L26" s="88">
        <f ca="1">IF(OR(C26="",D26="",E26="",F26="",G26=""),"",
IF(OR(I26&lt;0,J26&lt;0),TODAY(),TODAY()+J26))</f>
        <v>45933.5</v>
      </c>
      <c r="M26" s="89" t="str">
        <f ca="1">IF(OR(C26="",D26="",E26="",F26="",G26=""),"",YEAR(L26)&amp;"-"&amp;TEXT(WEEKNUM(L26,1),"0#"))</f>
        <v>2025-40</v>
      </c>
      <c r="N26" s="86"/>
      <c r="O26" s="86"/>
      <c r="Q26"/>
      <c r="R26"/>
      <c r="S26"/>
      <c r="T26"/>
      <c r="U26"/>
    </row>
    <row r="27" spans="1:21" s="1" customFormat="1" ht="46.5" customHeight="1" x14ac:dyDescent="0.15">
      <c r="A27" s="83" t="s">
        <v>419</v>
      </c>
      <c r="B27" s="83" t="str">
        <f>Input!$E$2</f>
        <v>2009 Fit</v>
      </c>
      <c r="C27" s="43" t="s">
        <v>1277</v>
      </c>
      <c r="D27" s="84">
        <v>72148</v>
      </c>
      <c r="E27" s="90">
        <v>45939</v>
      </c>
      <c r="F27" s="84" t="s">
        <v>29</v>
      </c>
      <c r="G27" s="84" t="s">
        <v>29</v>
      </c>
      <c r="H27" s="86"/>
      <c r="I27" s="87" t="str">
        <f>IF(OR(C27="",D27="",E27="",F27="",G27=""),"",
IF(F27="na","na",IF(D27+F27+N27-VLOOKUP(B27,Item_Table,4,FALSE)&lt;=0,0,D27+F27+N27-VLOOKUP(B27,Item_Table,4,FALSE))))</f>
        <v>na</v>
      </c>
      <c r="J27" s="87">
        <f ca="1">IF(OR(C27="",D27="",E27="",F27="",G27=""),"",
   IF(AND(F27="na",G27="na"),E27-TODAY(),0)+
   IF(AND(F27="na",G27&lt;&gt;"na"),E27+G27-TODAY(),0)+
   IF(AND(F27&lt;&gt;"na",G27="na"),I27/VLOOKUP(B27,Item_Table,5,FALSE),0)+
   IF(AND(F27&lt;&gt;"na",G27&lt;&gt;"na"),MIN(E27+G27-TODAY(),I27/VLOOKUP(B27,Item_Table,5,FALSE)),0)
   -H27+O27)</f>
        <v>322</v>
      </c>
      <c r="K27" s="87" t="str">
        <f ca="1">IF(OR(C27="",D27="",E27="",F27="",G27=""),"",
   IF(AND(F27="na",G27="na"),"Time","")&amp;
   IF(AND(F27="na",G27&lt;&gt;"na"),"Time","")&amp;
   IF(AND(F27&lt;&gt;"na",G27="na"),"Miles","")&amp;
   IF(AND(F27&lt;&gt;"na",G27&lt;&gt;"na"),IF(E27+G27-TODAY()&lt;=I27/VLOOKUP(B27,Item_Table,5,FALSE),"Time","Miles"),"")
)</f>
        <v>Time</v>
      </c>
      <c r="L27" s="88">
        <f ca="1">IF(OR(C27="",D27="",E27="",F27="",G27=""),"",
IF(OR(I27&lt;0,J27&lt;0),TODAY(),TODAY()+J27))</f>
        <v>45939</v>
      </c>
      <c r="M27" s="89" t="str">
        <f ca="1">IF(OR(C27="",D27="",E27="",F27="",G27=""),"",YEAR(L27)&amp;"-"&amp;TEXT(WEEKNUM(L27,1),"0#"))</f>
        <v>2025-41</v>
      </c>
      <c r="N27" s="86"/>
      <c r="O27" s="86"/>
      <c r="Q27"/>
      <c r="R27"/>
      <c r="S27"/>
      <c r="T27"/>
      <c r="U27"/>
    </row>
    <row r="28" spans="1:21" s="1" customFormat="1" ht="46.5" customHeight="1" x14ac:dyDescent="0.15">
      <c r="A28" s="83" t="s">
        <v>432</v>
      </c>
      <c r="B28" s="83" t="str">
        <f>Input!$E$2</f>
        <v>2009 Fit</v>
      </c>
      <c r="C28" s="43" t="s">
        <v>1289</v>
      </c>
      <c r="D28" s="84" t="s">
        <v>29</v>
      </c>
      <c r="E28" s="90">
        <v>45603</v>
      </c>
      <c r="F28" s="84" t="s">
        <v>29</v>
      </c>
      <c r="G28" s="84">
        <v>365</v>
      </c>
      <c r="H28" s="86"/>
      <c r="I28" s="87" t="str">
        <f>IF(OR(C28="",D28="",E28="",F28="",G28=""),"",
IF(F28="na","na",IF(D28+F28+N28-VLOOKUP(B28,Item_Table,4,FALSE)&lt;=0,0,D28+F28+N28-VLOOKUP(B28,Item_Table,4,FALSE))))</f>
        <v>na</v>
      </c>
      <c r="J28" s="87">
        <f ca="1">IF(OR(C28="",D28="",E28="",F28="",G28=""),"",
   IF(AND(F28="na",G28="na"),E28-TODAY(),0)+
   IF(AND(F28="na",G28&lt;&gt;"na"),E28+G28-TODAY(),0)+
   IF(AND(F28&lt;&gt;"na",G28="na"),I28/VLOOKUP(B28,Item_Table,5,FALSE),0)+
   IF(AND(F28&lt;&gt;"na",G28&lt;&gt;"na"),MIN(E28+G28-TODAY(),I28/VLOOKUP(B28,Item_Table,5,FALSE)),0)
   -H28+O28)</f>
        <v>351</v>
      </c>
      <c r="K28" s="87" t="str">
        <f ca="1">IF(OR(C28="",D28="",E28="",F28="",G28=""),"",
   IF(AND(F28="na",G28="na"),"Time","")&amp;
   IF(AND(F28="na",G28&lt;&gt;"na"),"Time","")&amp;
   IF(AND(F28&lt;&gt;"na",G28="na"),"Miles","")&amp;
   IF(AND(F28&lt;&gt;"na",G28&lt;&gt;"na"),IF(E28+G28-TODAY()&lt;=I28/VLOOKUP(B28,Item_Table,5,FALSE),"Time","Miles"),"")
)</f>
        <v>Time</v>
      </c>
      <c r="L28" s="88">
        <f ca="1">IF(OR(C28="",D28="",E28="",F28="",G28=""),"",
IF(OR(I28&lt;0,J28&lt;0),TODAY(),TODAY()+J28))</f>
        <v>45968</v>
      </c>
      <c r="M28" s="89" t="str">
        <f ca="1">IF(OR(C28="",D28="",E28="",F28="",G28=""),"",YEAR(L28)&amp;"-"&amp;TEXT(WEEKNUM(L28,1),"0#"))</f>
        <v>2025-45</v>
      </c>
      <c r="N28" s="86"/>
      <c r="O28" s="86"/>
      <c r="Q28"/>
      <c r="R28"/>
      <c r="S28"/>
      <c r="T28"/>
      <c r="U28"/>
    </row>
    <row r="29" spans="1:21" s="1" customFormat="1" ht="46.5" customHeight="1" x14ac:dyDescent="0.15">
      <c r="A29" s="83" t="s">
        <v>440</v>
      </c>
      <c r="B29" s="83" t="str">
        <f>Input!$E$2</f>
        <v>2009 Fit</v>
      </c>
      <c r="C29" s="43" t="s">
        <v>1290</v>
      </c>
      <c r="D29" s="84">
        <v>71387</v>
      </c>
      <c r="E29" s="90">
        <v>45451</v>
      </c>
      <c r="F29" s="84">
        <v>30000</v>
      </c>
      <c r="G29" s="84">
        <f>365*2</f>
        <v>730</v>
      </c>
      <c r="H29" s="86"/>
      <c r="I29" s="87">
        <f>IF(OR(C29="",D29="",E29="",F29="",G29=""),"",
IF(F29="na","na",IF(D29+F29+N29-VLOOKUP(B29,Item_Table,4,FALSE)&lt;=0,0,D29+F29+N29-VLOOKUP(B29,Item_Table,4,FALSE))))</f>
        <v>28632</v>
      </c>
      <c r="J29" s="87">
        <f ca="1">IF(OR(C29="",D29="",E29="",F29="",G29=""),"",
   IF(AND(F29="na",G29="na"),E29-TODAY(),0)+
   IF(AND(F29="na",G29&lt;&gt;"na"),E29+G29-TODAY(),0)+
   IF(AND(F29&lt;&gt;"na",G29="na"),I29/VLOOKUP(B29,Item_Table,5,FALSE),0)+
   IF(AND(F29&lt;&gt;"na",G29&lt;&gt;"na"),MIN(E29+G29-TODAY(),I29/VLOOKUP(B29,Item_Table,5,FALSE)),0)
   -H29+O29)</f>
        <v>564</v>
      </c>
      <c r="K29" s="87" t="str">
        <f ca="1">IF(OR(C29="",D29="",E29="",F29="",G29=""),"",
   IF(AND(F29="na",G29="na"),"Time","")&amp;
   IF(AND(F29="na",G29&lt;&gt;"na"),"Time","")&amp;
   IF(AND(F29&lt;&gt;"na",G29="na"),"Miles","")&amp;
   IF(AND(F29&lt;&gt;"na",G29&lt;&gt;"na"),IF(E29+G29-TODAY()&lt;=I29/VLOOKUP(B29,Item_Table,5,FALSE),"Time","Miles"),"")
)</f>
        <v>Time</v>
      </c>
      <c r="L29" s="88">
        <f ca="1">IF(OR(C29="",D29="",E29="",F29="",G29=""),"",
IF(OR(I29&lt;0,J29&lt;0),TODAY(),TODAY()+J29))</f>
        <v>46181</v>
      </c>
      <c r="M29" s="89" t="str">
        <f ca="1">IF(OR(C29="",D29="",E29="",F29="",G29=""),"",YEAR(L29)&amp;"-"&amp;TEXT(WEEKNUM(L29,1),"0#"))</f>
        <v>2026-24</v>
      </c>
      <c r="N29" s="86"/>
      <c r="O29" s="86"/>
      <c r="Q29"/>
      <c r="R29"/>
      <c r="S29"/>
      <c r="T29"/>
      <c r="U29"/>
    </row>
    <row r="30" spans="1:21" s="1" customFormat="1" ht="46.5" customHeight="1" x14ac:dyDescent="0.15">
      <c r="A30" s="83" t="s">
        <v>434</v>
      </c>
      <c r="B30" s="83" t="str">
        <f>Input!$E$2</f>
        <v>2009 Fit</v>
      </c>
      <c r="C30" s="43" t="s">
        <v>282</v>
      </c>
      <c r="D30" s="84">
        <v>71053</v>
      </c>
      <c r="E30" s="90">
        <v>45375</v>
      </c>
      <c r="F30" s="84" t="s">
        <v>29</v>
      </c>
      <c r="G30" s="84">
        <v>900</v>
      </c>
      <c r="H30" s="86"/>
      <c r="I30" s="87" t="str">
        <f>IF(OR(C30="",D30="",E30="",F30="",G30=""),"",
IF(F30="na","na",IF(D30+F30+N30-VLOOKUP(B30,Item_Table,4,FALSE)&lt;=0,0,D30+F30+N30-VLOOKUP(B30,Item_Table,4,FALSE))))</f>
        <v>na</v>
      </c>
      <c r="J30" s="87">
        <f ca="1">IF(OR(C30="",D30="",E30="",F30="",G30=""),"",
   IF(AND(F30="na",G30="na"),E30-TODAY(),0)+
   IF(AND(F30="na",G30&lt;&gt;"na"),E30+G30-TODAY(),0)+
   IF(AND(F30&lt;&gt;"na",G30="na"),I30/VLOOKUP(B30,Item_Table,5,FALSE),0)+
   IF(AND(F30&lt;&gt;"na",G30&lt;&gt;"na"),MIN(E30+G30-TODAY(),I30/VLOOKUP(B30,Item_Table,5,FALSE)),0)
   -H30+O30)</f>
        <v>658</v>
      </c>
      <c r="K30" s="87" t="str">
        <f ca="1">IF(OR(C30="",D30="",E30="",F30="",G30=""),"",
   IF(AND(F30="na",G30="na"),"Time","")&amp;
   IF(AND(F30="na",G30&lt;&gt;"na"),"Time","")&amp;
   IF(AND(F30&lt;&gt;"na",G30="na"),"Miles","")&amp;
   IF(AND(F30&lt;&gt;"na",G30&lt;&gt;"na"),IF(E30+G30-TODAY()&lt;=I30/VLOOKUP(B30,Item_Table,5,FALSE),"Time","Miles"),"")
)</f>
        <v>Time</v>
      </c>
      <c r="L30" s="88">
        <f ca="1">IF(OR(C30="",D30="",E30="",F30="",G30=""),"",
IF(OR(I30&lt;0,J30&lt;0),TODAY(),TODAY()+J30))</f>
        <v>46275</v>
      </c>
      <c r="M30" s="89" t="str">
        <f ca="1">IF(OR(C30="",D30="",E30="",F30="",G30=""),"",YEAR(L30)&amp;"-"&amp;TEXT(WEEKNUM(L30,1),"0#"))</f>
        <v>2026-37</v>
      </c>
      <c r="N30" s="86"/>
      <c r="O30" s="86"/>
      <c r="Q30"/>
      <c r="R30"/>
      <c r="S30"/>
      <c r="T30"/>
      <c r="U30"/>
    </row>
    <row r="31" spans="1:21" s="1" customFormat="1" ht="46.5" customHeight="1" x14ac:dyDescent="0.15">
      <c r="A31" s="83" t="s">
        <v>423</v>
      </c>
      <c r="B31" s="83" t="str">
        <f>Input!$E$2</f>
        <v>2009 Fit</v>
      </c>
      <c r="C31" s="43" t="s">
        <v>1079</v>
      </c>
      <c r="D31" s="84">
        <v>66328</v>
      </c>
      <c r="E31" s="90">
        <v>44894</v>
      </c>
      <c r="F31" s="84" t="s">
        <v>29</v>
      </c>
      <c r="G31" s="84">
        <f>4*365.25</f>
        <v>1461</v>
      </c>
      <c r="H31" s="86"/>
      <c r="I31" s="87" t="str">
        <f>IF(OR(C31="",D31="",E31="",F31="",G31=""),"",
IF(F31="na","na",IF(D31+F31+N31-VLOOKUP(B31,Item_Table,4,FALSE)&lt;=0,0,D31+F31+N31-VLOOKUP(B31,Item_Table,4,FALSE))))</f>
        <v>na</v>
      </c>
      <c r="J31" s="87">
        <f ca="1">IF(OR(C31="",D31="",E31="",F31="",G31=""),"",
   IF(AND(F31="na",G31="na"),E31-TODAY(),0)+
   IF(AND(F31="na",G31&lt;&gt;"na"),E31+G31-TODAY(),0)+
   IF(AND(F31&lt;&gt;"na",G31="na"),I31/VLOOKUP(B31,Item_Table,5,FALSE),0)+
   IF(AND(F31&lt;&gt;"na",G31&lt;&gt;"na"),MIN(E31+G31-TODAY(),I31/VLOOKUP(B31,Item_Table,5,FALSE)),0)
   -H31+O31)</f>
        <v>738</v>
      </c>
      <c r="K31" s="87" t="str">
        <f ca="1">IF(OR(C31="",D31="",E31="",F31="",G31=""),"",
   IF(AND(F31="na",G31="na"),"Time","")&amp;
   IF(AND(F31="na",G31&lt;&gt;"na"),"Time","")&amp;
   IF(AND(F31&lt;&gt;"na",G31="na"),"Miles","")&amp;
   IF(AND(F31&lt;&gt;"na",G31&lt;&gt;"na"),IF(E31+G31-TODAY()&lt;=I31/VLOOKUP(B31,Item_Table,5,FALSE),"Time","Miles"),"")
)</f>
        <v>Time</v>
      </c>
      <c r="L31" s="88">
        <f ca="1">IF(OR(C31="",D31="",E31="",F31="",G31=""),"",
IF(OR(I31&lt;0,J31&lt;0),TODAY(),TODAY()+J31))</f>
        <v>46355</v>
      </c>
      <c r="M31" s="89" t="str">
        <f ca="1">IF(OR(C31="",D31="",E31="",F31="",G31=""),"",YEAR(L31)&amp;"-"&amp;TEXT(WEEKNUM(L31,1),"0#"))</f>
        <v>2026-49</v>
      </c>
      <c r="N31" s="86"/>
      <c r="O31" s="86"/>
      <c r="Q31"/>
      <c r="R31"/>
      <c r="S31"/>
      <c r="T31"/>
      <c r="U31"/>
    </row>
    <row r="32" spans="1:21" s="1" customFormat="1" ht="46.5" customHeight="1" x14ac:dyDescent="0.15">
      <c r="A32" s="83" t="s">
        <v>421</v>
      </c>
      <c r="B32" s="83" t="str">
        <f>Input!$E$2</f>
        <v>2009 Fit</v>
      </c>
      <c r="C32" s="43" t="s">
        <v>229</v>
      </c>
      <c r="D32" s="84">
        <v>71039</v>
      </c>
      <c r="E32" s="90">
        <v>45367</v>
      </c>
      <c r="F32" s="84">
        <v>30000</v>
      </c>
      <c r="G32" s="84">
        <v>1080</v>
      </c>
      <c r="H32" s="86"/>
      <c r="I32" s="87">
        <f>IF(OR(C32="",D32="",E32="",F32="",G32=""),"",
IF(F32="na","na",IF(D32+F32+N32-VLOOKUP(B32,Item_Table,4,FALSE)&lt;=0,0,D32+F32+N32-VLOOKUP(B32,Item_Table,4,FALSE))))</f>
        <v>28284</v>
      </c>
      <c r="J32" s="87">
        <f ca="1">IF(OR(C32="",D32="",E32="",F32="",G32=""),"",
   IF(AND(F32="na",G32="na"),E32-TODAY(),0)+
   IF(AND(F32="na",G32&lt;&gt;"na"),E32+G32-TODAY(),0)+
   IF(AND(F32&lt;&gt;"na",G32="na"),I32/VLOOKUP(B32,Item_Table,5,FALSE),0)+
   IF(AND(F32&lt;&gt;"na",G32&lt;&gt;"na"),MIN(E32+G32-TODAY(),I32/VLOOKUP(B32,Item_Table,5,FALSE)),0)
   -H32+O32)</f>
        <v>830</v>
      </c>
      <c r="K32" s="87" t="str">
        <f ca="1">IF(OR(C32="",D32="",E32="",F32="",G32=""),"",
   IF(AND(F32="na",G32="na"),"Time","")&amp;
   IF(AND(F32="na",G32&lt;&gt;"na"),"Time","")&amp;
   IF(AND(F32&lt;&gt;"na",G32="na"),"Miles","")&amp;
   IF(AND(F32&lt;&gt;"na",G32&lt;&gt;"na"),IF(E32+G32-TODAY()&lt;=I32/VLOOKUP(B32,Item_Table,5,FALSE),"Time","Miles"),"")
)</f>
        <v>Time</v>
      </c>
      <c r="L32" s="88">
        <f ca="1">IF(OR(C32="",D32="",E32="",F32="",G32=""),"",
IF(OR(I32&lt;0,J32&lt;0),TODAY(),TODAY()+J32))</f>
        <v>46447</v>
      </c>
      <c r="M32" s="89" t="str">
        <f ca="1">IF(OR(C32="",D32="",E32="",F32="",G32=""),"",YEAR(L32)&amp;"-"&amp;TEXT(WEEKNUM(L32,1),"0#"))</f>
        <v>2027-10</v>
      </c>
      <c r="N32" s="86"/>
      <c r="O32" s="86"/>
      <c r="Q32"/>
      <c r="R32"/>
      <c r="S32"/>
      <c r="T32"/>
      <c r="U32"/>
    </row>
    <row r="33" spans="1:21" s="1" customFormat="1" ht="46.5" customHeight="1" x14ac:dyDescent="0.15">
      <c r="A33" s="83" t="s">
        <v>440</v>
      </c>
      <c r="B33" s="83" t="str">
        <f>Input!$E$2</f>
        <v>2009 Fit</v>
      </c>
      <c r="C33" s="43" t="s">
        <v>1192</v>
      </c>
      <c r="D33" s="84">
        <v>64486</v>
      </c>
      <c r="E33" s="90">
        <v>44721</v>
      </c>
      <c r="F33" s="84">
        <v>60000</v>
      </c>
      <c r="G33" s="84">
        <f>365*5</f>
        <v>1825</v>
      </c>
      <c r="H33" s="86"/>
      <c r="I33" s="87">
        <f>IF(OR(C33="",D33="",E33="",F33="",G33=""),"",
IF(F33="na","na",IF(D33+F33+N33-VLOOKUP(B33,Item_Table,4,FALSE)&lt;=0,0,D33+F33+N33-VLOOKUP(B33,Item_Table,4,FALSE))))</f>
        <v>51731</v>
      </c>
      <c r="J33" s="87">
        <f ca="1">IF(OR(C33="",D33="",E33="",F33="",G33=""),"",
   IF(AND(F33="na",G33="na"),E33-TODAY(),0)+
   IF(AND(F33="na",G33&lt;&gt;"na"),E33+G33-TODAY(),0)+
   IF(AND(F33&lt;&gt;"na",G33="na"),I33/VLOOKUP(B33,Item_Table,5,FALSE),0)+
   IF(AND(F33&lt;&gt;"na",G33&lt;&gt;"na"),MIN(E33+G33-TODAY(),I33/VLOOKUP(B33,Item_Table,5,FALSE)),0)
   -H33+O33)</f>
        <v>929</v>
      </c>
      <c r="K33" s="87" t="str">
        <f ca="1">IF(OR(C33="",D33="",E33="",F33="",G33=""),"",
   IF(AND(F33="na",G33="na"),"Time","")&amp;
   IF(AND(F33="na",G33&lt;&gt;"na"),"Time","")&amp;
   IF(AND(F33&lt;&gt;"na",G33="na"),"Miles","")&amp;
   IF(AND(F33&lt;&gt;"na",G33&lt;&gt;"na"),IF(E33+G33-TODAY()&lt;=I33/VLOOKUP(B33,Item_Table,5,FALSE),"Time","Miles"),"")
)</f>
        <v>Time</v>
      </c>
      <c r="L33" s="88">
        <f ca="1">IF(OR(C33="",D33="",E33="",F33="",G33=""),"",
IF(OR(I33&lt;0,J33&lt;0),TODAY(),TODAY()+J33))</f>
        <v>46546</v>
      </c>
      <c r="M33" s="89" t="str">
        <f ca="1">IF(OR(C33="",D33="",E33="",F33="",G33=""),"",YEAR(L33)&amp;"-"&amp;TEXT(WEEKNUM(L33,1),"0#"))</f>
        <v>2027-24</v>
      </c>
      <c r="N33" s="86"/>
      <c r="O33" s="86"/>
      <c r="Q33"/>
      <c r="R33"/>
      <c r="S33"/>
      <c r="T33"/>
      <c r="U33"/>
    </row>
    <row r="34" spans="1:21" s="1" customFormat="1" ht="46.5" customHeight="1" x14ac:dyDescent="0.15">
      <c r="A34" s="83" t="s">
        <v>426</v>
      </c>
      <c r="B34" s="83" t="str">
        <f>Input!$E$2</f>
        <v>2009 Fit</v>
      </c>
      <c r="C34" s="43" t="s">
        <v>1254</v>
      </c>
      <c r="D34" s="84">
        <v>71414</v>
      </c>
      <c r="E34" s="90">
        <v>45459</v>
      </c>
      <c r="F34" s="84">
        <v>60000</v>
      </c>
      <c r="G34" s="84">
        <f>5*365</f>
        <v>1825</v>
      </c>
      <c r="H34" s="86"/>
      <c r="I34" s="87">
        <f>IF(OR(C34="",D34="",E34="",F34="",G34=""),"",
IF(F34="na","na",IF(D34+F34+N34-VLOOKUP(B34,Item_Table,4,FALSE)&lt;=0,0,D34+F34+N34-VLOOKUP(B34,Item_Table,4,FALSE))))</f>
        <v>58659</v>
      </c>
      <c r="J34" s="87">
        <f ca="1">IF(OR(C34="",D34="",E34="",F34="",G34=""),"",
   IF(AND(F34="na",G34="na"),E34-TODAY(),0)+
   IF(AND(F34="na",G34&lt;&gt;"na"),E34+G34-TODAY(),0)+
   IF(AND(F34&lt;&gt;"na",G34="na"),I34/VLOOKUP(B34,Item_Table,5,FALSE),0)+
   IF(AND(F34&lt;&gt;"na",G34&lt;&gt;"na"),MIN(E34+G34-TODAY(),I34/VLOOKUP(B34,Item_Table,5,FALSE)),0)
   -H34+O34)</f>
        <v>1667</v>
      </c>
      <c r="K34" s="87" t="str">
        <f ca="1">IF(OR(C34="",D34="",E34="",F34="",G34=""),"",
   IF(AND(F34="na",G34="na"),"Time","")&amp;
   IF(AND(F34="na",G34&lt;&gt;"na"),"Time","")&amp;
   IF(AND(F34&lt;&gt;"na",G34="na"),"Miles","")&amp;
   IF(AND(F34&lt;&gt;"na",G34&lt;&gt;"na"),IF(E34+G34-TODAY()&lt;=I34/VLOOKUP(B34,Item_Table,5,FALSE),"Time","Miles"),"")
)</f>
        <v>Time</v>
      </c>
      <c r="L34" s="88">
        <f ca="1">IF(OR(C34="",D34="",E34="",F34="",G34=""),"",
IF(OR(I34&lt;0,J34&lt;0),TODAY(),TODAY()+J34))</f>
        <v>47284</v>
      </c>
      <c r="M34" s="89" t="str">
        <f ca="1">IF(OR(C34="",D34="",E34="",F34="",G34=""),"",YEAR(L34)&amp;"-"&amp;TEXT(WEEKNUM(L34,1),"0#"))</f>
        <v>2029-24</v>
      </c>
      <c r="N34" s="86"/>
      <c r="O34" s="86"/>
      <c r="Q34"/>
      <c r="R34"/>
      <c r="S34"/>
      <c r="T34"/>
      <c r="U34"/>
    </row>
    <row r="35" spans="1:21" s="1" customFormat="1" ht="46.5" customHeight="1" x14ac:dyDescent="0.15">
      <c r="A35" s="83" t="s">
        <v>1028</v>
      </c>
      <c r="B35" s="83" t="str">
        <f>Input!$E$2</f>
        <v>2009 Fit</v>
      </c>
      <c r="C35" s="43" t="s">
        <v>1205</v>
      </c>
      <c r="D35" s="84">
        <v>62946</v>
      </c>
      <c r="E35" s="90">
        <v>44477</v>
      </c>
      <c r="F35" s="84">
        <v>60000</v>
      </c>
      <c r="G35" s="84">
        <f>365*8</f>
        <v>2920</v>
      </c>
      <c r="H35" s="86"/>
      <c r="I35" s="87">
        <f>IF(OR(C35="",D35="",E35="",F35="",G35=""),"",
IF(F35="na","na",IF(D35+F35+N35-VLOOKUP(B35,Item_Table,4,FALSE)&lt;=0,0,D35+F35+N35-VLOOKUP(B35,Item_Table,4,FALSE))))</f>
        <v>50191</v>
      </c>
      <c r="J35" s="87">
        <f ca="1">IF(OR(C35="",D35="",E35="",F35="",G35=""),"",
   IF(AND(F35="na",G35="na"),E35-TODAY(),0)+
   IF(AND(F35="na",G35&lt;&gt;"na"),E35+G35-TODAY(),0)+
   IF(AND(F35&lt;&gt;"na",G35="na"),I35/VLOOKUP(B35,Item_Table,5,FALSE),0)+
   IF(AND(F35&lt;&gt;"na",G35&lt;&gt;"na"),MIN(E35+G35-TODAY(),I35/VLOOKUP(B35,Item_Table,5,FALSE)),0)
   -H35+O35)</f>
        <v>1780</v>
      </c>
      <c r="K35" s="87" t="str">
        <f ca="1">IF(OR(C35="",D35="",E35="",F35="",G35=""),"",
   IF(AND(F35="na",G35="na"),"Time","")&amp;
   IF(AND(F35="na",G35&lt;&gt;"na"),"Time","")&amp;
   IF(AND(F35&lt;&gt;"na",G35="na"),"Miles","")&amp;
   IF(AND(F35&lt;&gt;"na",G35&lt;&gt;"na"),IF(E35+G35-TODAY()&lt;=I35/VLOOKUP(B35,Item_Table,5,FALSE),"Time","Miles"),"")
)</f>
        <v>Time</v>
      </c>
      <c r="L35" s="88">
        <f ca="1">IF(OR(C35="",D35="",E35="",F35="",G35=""),"",
IF(OR(I35&lt;0,J35&lt;0),TODAY(),TODAY()+J35))</f>
        <v>47397</v>
      </c>
      <c r="M35" s="89" t="str">
        <f ca="1">IF(OR(C35="",D35="",E35="",F35="",G35=""),"",YEAR(L35)&amp;"-"&amp;TEXT(WEEKNUM(L35,1),"0#"))</f>
        <v>2029-40</v>
      </c>
      <c r="N35" s="86"/>
      <c r="O35" s="86"/>
      <c r="Q35"/>
      <c r="R35"/>
      <c r="S35"/>
      <c r="T35"/>
      <c r="U35"/>
    </row>
    <row r="36" spans="1:21" s="1" customFormat="1" ht="46.5" customHeight="1" x14ac:dyDescent="0.15">
      <c r="A36" s="83" t="s">
        <v>420</v>
      </c>
      <c r="B36" s="83" t="str">
        <f>Input!$E$2</f>
        <v>2009 Fit</v>
      </c>
      <c r="C36" s="43" t="s">
        <v>1282</v>
      </c>
      <c r="D36" s="84">
        <v>72247</v>
      </c>
      <c r="E36" s="90">
        <v>45597</v>
      </c>
      <c r="F36" s="84">
        <v>30000</v>
      </c>
      <c r="G36" s="84">
        <f>5*365</f>
        <v>1825</v>
      </c>
      <c r="H36" s="86"/>
      <c r="I36" s="87">
        <f>IF(OR(C36="",D36="",E36="",F36="",G36=""),"",
IF(F36="na","na",IF(D36+F36+N36-VLOOKUP(B36,Item_Table,4,FALSE)&lt;=0,0,D36+F36+N36-VLOOKUP(B36,Item_Table,4,FALSE))))</f>
        <v>29492</v>
      </c>
      <c r="J36" s="87">
        <f ca="1">IF(OR(C36="",D36="",E36="",F36="",G36=""),"",
   IF(AND(F36="na",G36="na"),E36-TODAY(),0)+
   IF(AND(F36="na",G36&lt;&gt;"na"),E36+G36-TODAY(),0)+
   IF(AND(F36&lt;&gt;"na",G36="na"),I36/VLOOKUP(B36,Item_Table,5,FALSE),0)+
   IF(AND(F36&lt;&gt;"na",G36&lt;&gt;"na"),MIN(E36+G36-TODAY(),I36/VLOOKUP(B36,Item_Table,5,FALSE)),0)
   -H36+O36)</f>
        <v>1805</v>
      </c>
      <c r="K36" s="87" t="str">
        <f ca="1">IF(OR(C36="",D36="",E36="",F36="",G36=""),"",
   IF(AND(F36="na",G36="na"),"Time","")&amp;
   IF(AND(F36="na",G36&lt;&gt;"na"),"Time","")&amp;
   IF(AND(F36&lt;&gt;"na",G36="na"),"Miles","")&amp;
   IF(AND(F36&lt;&gt;"na",G36&lt;&gt;"na"),IF(E36+G36-TODAY()&lt;=I36/VLOOKUP(B36,Item_Table,5,FALSE),"Time","Miles"),"")
)</f>
        <v>Time</v>
      </c>
      <c r="L36" s="88">
        <f ca="1">IF(OR(C36="",D36="",E36="",F36="",G36=""),"",
IF(OR(I36&lt;0,J36&lt;0),TODAY(),TODAY()+J36))</f>
        <v>47422</v>
      </c>
      <c r="M36" s="89" t="str">
        <f ca="1">IF(OR(C36="",D36="",E36="",F36="",G36=""),"",YEAR(L36)&amp;"-"&amp;TEXT(WEEKNUM(L36,1),"0#"))</f>
        <v>2029-44</v>
      </c>
      <c r="N36" s="86"/>
      <c r="O36" s="86"/>
      <c r="Q36"/>
      <c r="R36"/>
      <c r="S36"/>
      <c r="T36"/>
      <c r="U36"/>
    </row>
    <row r="37" spans="1:21" s="1" customFormat="1" ht="46.5" customHeight="1" x14ac:dyDescent="0.15">
      <c r="A37" s="83" t="s">
        <v>1201</v>
      </c>
      <c r="B37" s="83" t="str">
        <f>Input!$E$2</f>
        <v>2009 Fit</v>
      </c>
      <c r="C37" s="43" t="s">
        <v>1202</v>
      </c>
      <c r="D37" s="84">
        <v>24</v>
      </c>
      <c r="E37" s="90">
        <v>39979</v>
      </c>
      <c r="F37" s="84">
        <v>100000</v>
      </c>
      <c r="G37" s="84" t="s">
        <v>29</v>
      </c>
      <c r="H37" s="86"/>
      <c r="I37" s="87">
        <f>IF(OR(C37="",D37="",E37="",F37="",G37=""),"",
IF(F37="na","na",IF(D37+F37+N37-VLOOKUP(B37,Item_Table,4,FALSE)&lt;=0,0,D37+F37+N37-VLOOKUP(B37,Item_Table,4,FALSE))))</f>
        <v>27269</v>
      </c>
      <c r="J37" s="87">
        <f ca="1">IF(OR(C37="",D37="",E37="",F37="",G37=""),"",
   IF(AND(F37="na",G37="na"),E37-TODAY(),0)+
   IF(AND(F37="na",G37&lt;&gt;"na"),E37+G37-TODAY(),0)+
   IF(AND(F37&lt;&gt;"na",G37="na"),I37/VLOOKUP(B37,Item_Table,5,FALSE),0)+
   IF(AND(F37&lt;&gt;"na",G37&lt;&gt;"na"),MIN(E37+G37-TODAY(),I37/VLOOKUP(B37,Item_Table,5,FALSE)),0)
   -H37+O37)</f>
        <v>2113.1554119991756</v>
      </c>
      <c r="K37" s="87" t="str">
        <f ca="1">IF(OR(C37="",D37="",E37="",F37="",G37=""),"",
   IF(AND(F37="na",G37="na"),"Time","")&amp;
   IF(AND(F37="na",G37&lt;&gt;"na"),"Time","")&amp;
   IF(AND(F37&lt;&gt;"na",G37="na"),"Miles","")&amp;
   IF(AND(F37&lt;&gt;"na",G37&lt;&gt;"na"),IF(E37+G37-TODAY()&lt;=I37/VLOOKUP(B37,Item_Table,5,FALSE),"Time","Miles"),"")
)</f>
        <v>Miles</v>
      </c>
      <c r="L37" s="88">
        <f ca="1">IF(OR(C37="",D37="",E37="",F37="",G37=""),"",
IF(OR(I37&lt;0,J37&lt;0),TODAY(),TODAY()+J37))</f>
        <v>47730.155411999178</v>
      </c>
      <c r="M37" s="89" t="str">
        <f ca="1">IF(OR(C37="",D37="",E37="",F37="",G37=""),"",YEAR(L37)&amp;"-"&amp;TEXT(WEEKNUM(L37,1),"0#"))</f>
        <v>2030-36</v>
      </c>
      <c r="N37" s="86"/>
      <c r="O37" s="86"/>
      <c r="Q37"/>
      <c r="R37"/>
      <c r="S37"/>
      <c r="T37"/>
      <c r="U37"/>
    </row>
    <row r="38" spans="1:21" s="1" customFormat="1" ht="46.5" customHeight="1" x14ac:dyDescent="0.15">
      <c r="A38" s="83" t="s">
        <v>442</v>
      </c>
      <c r="B38" s="83" t="str">
        <f>Input!$E$2</f>
        <v>2009 Fit</v>
      </c>
      <c r="C38" s="43" t="s">
        <v>1129</v>
      </c>
      <c r="D38" s="84">
        <v>24</v>
      </c>
      <c r="E38" s="90">
        <v>39979</v>
      </c>
      <c r="F38" s="84">
        <v>110000</v>
      </c>
      <c r="G38" s="84" t="s">
        <v>29</v>
      </c>
      <c r="H38" s="86"/>
      <c r="I38" s="87">
        <f>IF(OR(C38="",D38="",E38="",F38="",G38=""),"",
IF(F38="na","na",IF(D38+F38+N38-VLOOKUP(B38,Item_Table,4,FALSE)&lt;=0,0,D38+F38+N38-VLOOKUP(B38,Item_Table,4,FALSE))))</f>
        <v>37269</v>
      </c>
      <c r="J38" s="87">
        <f ca="1">IF(OR(C38="",D38="",E38="",F38="",G38=""),"",
   IF(AND(F38="na",G38="na"),E38-TODAY(),0)+
   IF(AND(F38="na",G38&lt;&gt;"na"),E38+G38-TODAY(),0)+
   IF(AND(F38&lt;&gt;"na",G38="na"),I38/VLOOKUP(B38,Item_Table,5,FALSE),0)+
   IF(AND(F38&lt;&gt;"na",G38&lt;&gt;"na"),MIN(E38+G38-TODAY(),I38/VLOOKUP(B38,Item_Table,5,FALSE)),0)
   -H38+O38)</f>
        <v>2888.0849701051475</v>
      </c>
      <c r="K38" s="87" t="str">
        <f ca="1">IF(OR(C38="",D38="",E38="",F38="",G38=""),"",
   IF(AND(F38="na",G38="na"),"Time","")&amp;
   IF(AND(F38="na",G38&lt;&gt;"na"),"Time","")&amp;
   IF(AND(F38&lt;&gt;"na",G38="na"),"Miles","")&amp;
   IF(AND(F38&lt;&gt;"na",G38&lt;&gt;"na"),IF(E38+G38-TODAY()&lt;=I38/VLOOKUP(B38,Item_Table,5,FALSE),"Time","Miles"),"")
)</f>
        <v>Miles</v>
      </c>
      <c r="L38" s="88">
        <f ca="1">IF(OR(C38="",D38="",E38="",F38="",G38=""),"",
IF(OR(I38&lt;0,J38&lt;0),TODAY(),TODAY()+J38))</f>
        <v>48505.084970105148</v>
      </c>
      <c r="M38" s="89" t="str">
        <f ca="1">IF(OR(C38="",D38="",E38="",F38="",G38=""),"",YEAR(L38)&amp;"-"&amp;TEXT(WEEKNUM(L38,1),"0#"))</f>
        <v>2032-43</v>
      </c>
      <c r="N38" s="86"/>
      <c r="O38" s="86"/>
      <c r="Q38"/>
      <c r="R38"/>
      <c r="S38"/>
      <c r="T38"/>
      <c r="U38"/>
    </row>
    <row r="39" spans="1:21" s="1" customFormat="1" ht="46.5" customHeight="1" x14ac:dyDescent="0.15">
      <c r="A39" s="83" t="s">
        <v>437</v>
      </c>
      <c r="B39" s="83" t="str">
        <f>Input!$E$2</f>
        <v>2009 Fit</v>
      </c>
      <c r="C39" s="43" t="s">
        <v>1267</v>
      </c>
      <c r="D39" s="84">
        <v>70374</v>
      </c>
      <c r="E39" s="90">
        <v>45280</v>
      </c>
      <c r="F39" s="84">
        <v>50000</v>
      </c>
      <c r="G39" s="84" t="s">
        <v>29</v>
      </c>
      <c r="H39" s="86"/>
      <c r="I39" s="87">
        <f>IF(OR(C39="",D39="",E39="",F39="",G39=""),"",
IF(F39="na","na",IF(D39+F39+N39-VLOOKUP(B39,Item_Table,4,FALSE)&lt;=0,0,D39+F39+N39-VLOOKUP(B39,Item_Table,4,FALSE))))</f>
        <v>47619</v>
      </c>
      <c r="J39" s="87">
        <f ca="1">IF(OR(C39="",D39="",E39="",F39="",G39=""),"",
   IF(AND(F39="na",G39="na"),E39-TODAY(),0)+
   IF(AND(F39="na",G39&lt;&gt;"na"),E39+G39-TODAY(),0)+
   IF(AND(F39&lt;&gt;"na",G39="na"),I39/VLOOKUP(B39,Item_Table,5,FALSE),0)+
   IF(AND(F39&lt;&gt;"na",G39&lt;&gt;"na"),MIN(E39+G39-TODAY(),I39/VLOOKUP(B39,Item_Table,5,FALSE)),0)
   -H39+O39)</f>
        <v>3690.1370627448287</v>
      </c>
      <c r="K39" s="87" t="str">
        <f ca="1">IF(OR(C39="",D39="",E39="",F39="",G39=""),"",
   IF(AND(F39="na",G39="na"),"Time","")&amp;
   IF(AND(F39="na",G39&lt;&gt;"na"),"Time","")&amp;
   IF(AND(F39&lt;&gt;"na",G39="na"),"Miles","")&amp;
   IF(AND(F39&lt;&gt;"na",G39&lt;&gt;"na"),IF(E39+G39-TODAY()&lt;=I39/VLOOKUP(B39,Item_Table,5,FALSE),"Time","Miles"),"")
)</f>
        <v>Miles</v>
      </c>
      <c r="L39" s="88">
        <f ca="1">IF(OR(C39="",D39="",E39="",F39="",G39=""),"",
IF(OR(I39&lt;0,J39&lt;0),TODAY(),TODAY()+J39))</f>
        <v>49307.137062744827</v>
      </c>
      <c r="M39" s="89" t="str">
        <f ca="1">IF(OR(C39="",D39="",E39="",F39="",G39=""),"",YEAR(L39)&amp;"-"&amp;TEXT(WEEKNUM(L39,1),"0#"))</f>
        <v>2034-52</v>
      </c>
      <c r="N39" s="86"/>
      <c r="O39" s="86"/>
      <c r="Q39"/>
      <c r="R39"/>
      <c r="S39"/>
      <c r="T39"/>
      <c r="U39"/>
    </row>
    <row r="40" spans="1:21" x14ac:dyDescent="0.15">
      <c r="D40" s="46"/>
      <c r="E40" s="137"/>
      <c r="F40" s="46"/>
      <c r="G40"/>
      <c r="H40"/>
    </row>
    <row r="42" spans="1:21" x14ac:dyDescent="0.15">
      <c r="E42" s="137"/>
    </row>
    <row r="53" spans="3:3" x14ac:dyDescent="0.15">
      <c r="C53" s="31"/>
    </row>
    <row r="58" spans="3:3" x14ac:dyDescent="0.15">
      <c r="C58" s="34"/>
    </row>
  </sheetData>
  <autoFilter ref="A1:O39" xr:uid="{00000000-0009-0000-0000-000001000000}">
    <sortState xmlns:xlrd2="http://schemas.microsoft.com/office/spreadsheetml/2017/richdata2" ref="A2:O39">
      <sortCondition ref="J1:J39"/>
    </sortState>
  </autoFilter>
  <sortState xmlns:xlrd2="http://schemas.microsoft.com/office/spreadsheetml/2017/richdata2" ref="A1:O1">
    <sortCondition ref="B1"/>
  </sortState>
  <phoneticPr fontId="0" type="noConversion"/>
  <pageMargins left="0.25" right="0" top="0.25" bottom="0.25" header="0" footer="0"/>
  <pageSetup orientation="landscape" horizontalDpi="4294967294" verticalDpi="4294967294"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L3412"/>
  <sheetViews>
    <sheetView zoomScale="115" zoomScaleNormal="115" workbookViewId="0">
      <pane ySplit="1" topLeftCell="A3402" activePane="bottomLeft" state="frozen"/>
      <selection pane="bottomLeft" activeCell="A3412" sqref="A3412:G3412"/>
    </sheetView>
  </sheetViews>
  <sheetFormatPr defaultRowHeight="12.75" x14ac:dyDescent="0.2"/>
  <cols>
    <col min="1" max="1" width="8.125" style="113" customWidth="1"/>
    <col min="2" max="2" width="10.125" style="113" customWidth="1"/>
    <col min="3" max="3" width="52.625" style="78" customWidth="1"/>
    <col min="4" max="4" width="6.875" style="117" customWidth="1"/>
    <col min="5" max="5" width="11.25" style="131" customWidth="1"/>
    <col min="6" max="6" width="12" style="136" customWidth="1"/>
    <col min="7" max="7" width="12" style="25" customWidth="1"/>
  </cols>
  <sheetData>
    <row r="1" spans="1:7" ht="22.5" x14ac:dyDescent="0.15">
      <c r="A1" s="5" t="s">
        <v>375</v>
      </c>
      <c r="B1" s="5" t="s">
        <v>205</v>
      </c>
      <c r="C1" s="124" t="s">
        <v>0</v>
      </c>
      <c r="D1" s="5" t="s">
        <v>859</v>
      </c>
      <c r="E1" s="130" t="s">
        <v>65</v>
      </c>
      <c r="F1" s="135" t="s">
        <v>1176</v>
      </c>
      <c r="G1" s="15" t="s">
        <v>235</v>
      </c>
    </row>
    <row r="2" spans="1:7" ht="12.75" customHeight="1" x14ac:dyDescent="0.2">
      <c r="B2" s="113" t="s">
        <v>1152</v>
      </c>
      <c r="C2" s="78" t="s">
        <v>40</v>
      </c>
      <c r="E2" s="131">
        <v>545</v>
      </c>
      <c r="F2" s="136">
        <v>37499</v>
      </c>
      <c r="G2" s="25" t="s">
        <v>234</v>
      </c>
    </row>
    <row r="3" spans="1:7" x14ac:dyDescent="0.2">
      <c r="B3" s="113" t="s">
        <v>1152</v>
      </c>
      <c r="C3" s="78" t="s">
        <v>41</v>
      </c>
      <c r="E3" s="131">
        <v>545</v>
      </c>
      <c r="F3" s="136">
        <v>37499</v>
      </c>
      <c r="G3" s="25" t="s">
        <v>234</v>
      </c>
    </row>
    <row r="4" spans="1:7" x14ac:dyDescent="0.2">
      <c r="B4" s="113" t="s">
        <v>1152</v>
      </c>
      <c r="C4" s="78" t="s">
        <v>36</v>
      </c>
      <c r="E4" s="131">
        <v>545</v>
      </c>
      <c r="F4" s="136">
        <v>37499</v>
      </c>
      <c r="G4" s="25" t="s">
        <v>234</v>
      </c>
    </row>
    <row r="5" spans="1:7" x14ac:dyDescent="0.2">
      <c r="B5" s="113" t="s">
        <v>1152</v>
      </c>
      <c r="C5" s="78" t="s">
        <v>1</v>
      </c>
      <c r="E5" s="131">
        <v>545</v>
      </c>
      <c r="F5" s="136">
        <v>37499</v>
      </c>
      <c r="G5" s="25" t="s">
        <v>234</v>
      </c>
    </row>
    <row r="6" spans="1:7" ht="12.75" customHeight="1" x14ac:dyDescent="0.2">
      <c r="B6" s="113" t="s">
        <v>1153</v>
      </c>
      <c r="C6" s="78" t="s">
        <v>1</v>
      </c>
      <c r="E6" s="131">
        <v>62</v>
      </c>
      <c r="F6" s="136">
        <v>37549</v>
      </c>
      <c r="G6" s="25" t="s">
        <v>234</v>
      </c>
    </row>
    <row r="7" spans="1:7" x14ac:dyDescent="0.2">
      <c r="B7" s="113" t="s">
        <v>1152</v>
      </c>
      <c r="C7" s="78" t="s">
        <v>6</v>
      </c>
      <c r="E7" s="131">
        <v>1874</v>
      </c>
      <c r="F7" s="136">
        <v>37556</v>
      </c>
      <c r="G7" s="25" t="s">
        <v>234</v>
      </c>
    </row>
    <row r="8" spans="1:7" x14ac:dyDescent="0.2">
      <c r="B8" s="113" t="s">
        <v>1152</v>
      </c>
      <c r="C8" s="78" t="s">
        <v>49</v>
      </c>
      <c r="E8" s="131">
        <v>2009</v>
      </c>
      <c r="F8" s="136">
        <v>37562</v>
      </c>
      <c r="G8" s="25" t="s">
        <v>234</v>
      </c>
    </row>
    <row r="9" spans="1:7" x14ac:dyDescent="0.2">
      <c r="B9" s="113" t="s">
        <v>1152</v>
      </c>
      <c r="C9" s="78" t="s">
        <v>38</v>
      </c>
      <c r="E9" s="131">
        <v>2009</v>
      </c>
      <c r="F9" s="136">
        <v>37562</v>
      </c>
      <c r="G9" s="25" t="s">
        <v>234</v>
      </c>
    </row>
    <row r="10" spans="1:7" ht="12.75" customHeight="1" x14ac:dyDescent="0.2">
      <c r="B10" s="113" t="s">
        <v>1153</v>
      </c>
      <c r="C10" s="78" t="s">
        <v>1</v>
      </c>
      <c r="E10" s="131">
        <v>774</v>
      </c>
      <c r="F10" s="136">
        <v>37577</v>
      </c>
      <c r="G10" s="25" t="s">
        <v>234</v>
      </c>
    </row>
    <row r="11" spans="1:7" x14ac:dyDescent="0.2">
      <c r="B11" s="113" t="s">
        <v>1153</v>
      </c>
      <c r="C11" s="78" t="s">
        <v>27</v>
      </c>
      <c r="E11" s="131">
        <v>988</v>
      </c>
      <c r="F11" s="136">
        <v>37589</v>
      </c>
      <c r="G11" s="25" t="s">
        <v>234</v>
      </c>
    </row>
    <row r="12" spans="1:7" x14ac:dyDescent="0.2">
      <c r="B12" s="113" t="s">
        <v>1153</v>
      </c>
      <c r="C12" s="78" t="s">
        <v>45</v>
      </c>
      <c r="E12" s="131">
        <v>1335</v>
      </c>
      <c r="F12" s="136">
        <v>37619</v>
      </c>
      <c r="G12" s="25" t="s">
        <v>234</v>
      </c>
    </row>
    <row r="13" spans="1:7" x14ac:dyDescent="0.2">
      <c r="B13" s="113" t="s">
        <v>1152</v>
      </c>
      <c r="C13" s="78" t="s">
        <v>6</v>
      </c>
      <c r="E13" s="131">
        <v>2966</v>
      </c>
      <c r="F13" s="136">
        <v>37625</v>
      </c>
      <c r="G13" s="25" t="s">
        <v>234</v>
      </c>
    </row>
    <row r="14" spans="1:7" ht="12.75" customHeight="1" x14ac:dyDescent="0.2">
      <c r="B14" s="113" t="s">
        <v>1153</v>
      </c>
      <c r="C14" s="78" t="s">
        <v>6</v>
      </c>
      <c r="E14" s="131">
        <v>1419</v>
      </c>
      <c r="F14" s="136">
        <v>37625</v>
      </c>
      <c r="G14" s="25" t="s">
        <v>234</v>
      </c>
    </row>
    <row r="15" spans="1:7" x14ac:dyDescent="0.2">
      <c r="B15" s="113" t="s">
        <v>1152</v>
      </c>
      <c r="C15" s="78" t="s">
        <v>38</v>
      </c>
      <c r="E15" s="131">
        <v>3233</v>
      </c>
      <c r="F15" s="136">
        <v>37654</v>
      </c>
      <c r="G15" s="25" t="s">
        <v>234</v>
      </c>
    </row>
    <row r="16" spans="1:7" ht="12.75" customHeight="1" x14ac:dyDescent="0.2">
      <c r="B16" s="113" t="s">
        <v>1153</v>
      </c>
      <c r="C16" s="78" t="s">
        <v>1</v>
      </c>
      <c r="E16" s="131">
        <v>1893</v>
      </c>
      <c r="F16" s="136">
        <v>37654</v>
      </c>
      <c r="G16" s="25" t="s">
        <v>234</v>
      </c>
    </row>
    <row r="17" spans="2:7" x14ac:dyDescent="0.2">
      <c r="B17" s="113" t="s">
        <v>1152</v>
      </c>
      <c r="C17" s="78" t="s">
        <v>1</v>
      </c>
      <c r="E17" s="131">
        <v>3693</v>
      </c>
      <c r="F17" s="136">
        <v>37682</v>
      </c>
      <c r="G17" s="25" t="s">
        <v>234</v>
      </c>
    </row>
    <row r="18" spans="2:7" ht="12.75" customHeight="1" x14ac:dyDescent="0.2">
      <c r="B18" s="113" t="s">
        <v>1152</v>
      </c>
      <c r="C18" s="78" t="s">
        <v>30</v>
      </c>
      <c r="E18" s="131">
        <v>4341</v>
      </c>
      <c r="F18" s="136">
        <v>37706</v>
      </c>
      <c r="G18" s="25" t="s">
        <v>234</v>
      </c>
    </row>
    <row r="19" spans="2:7" x14ac:dyDescent="0.2">
      <c r="B19" s="113" t="s">
        <v>1152</v>
      </c>
      <c r="C19" s="78" t="s">
        <v>38</v>
      </c>
      <c r="E19" s="131">
        <v>4341</v>
      </c>
      <c r="F19" s="136">
        <v>37706</v>
      </c>
      <c r="G19" s="25" t="s">
        <v>234</v>
      </c>
    </row>
    <row r="20" spans="2:7" x14ac:dyDescent="0.2">
      <c r="B20" s="113" t="s">
        <v>1152</v>
      </c>
      <c r="C20" s="78" t="s">
        <v>162</v>
      </c>
      <c r="E20" s="131">
        <v>4341</v>
      </c>
      <c r="F20" s="136">
        <v>37706</v>
      </c>
      <c r="G20" s="25" t="s">
        <v>234</v>
      </c>
    </row>
    <row r="21" spans="2:7" ht="12.75" customHeight="1" x14ac:dyDescent="0.2">
      <c r="B21" s="113" t="s">
        <v>1153</v>
      </c>
      <c r="C21" s="78" t="s">
        <v>10</v>
      </c>
      <c r="E21" s="131">
        <v>2548</v>
      </c>
      <c r="F21" s="136">
        <v>37706</v>
      </c>
      <c r="G21" s="25" t="s">
        <v>234</v>
      </c>
    </row>
    <row r="22" spans="2:7" x14ac:dyDescent="0.2">
      <c r="B22" s="113" t="s">
        <v>1153</v>
      </c>
      <c r="C22" s="93" t="s">
        <v>23</v>
      </c>
      <c r="D22" s="118"/>
      <c r="E22" s="131">
        <v>2548</v>
      </c>
      <c r="F22" s="136">
        <v>37706</v>
      </c>
      <c r="G22" s="25" t="s">
        <v>234</v>
      </c>
    </row>
    <row r="23" spans="2:7" ht="12.75" customHeight="1" x14ac:dyDescent="0.2">
      <c r="B23" s="113" t="s">
        <v>1153</v>
      </c>
      <c r="C23" s="78" t="s">
        <v>9</v>
      </c>
      <c r="E23" s="131">
        <v>2548</v>
      </c>
      <c r="F23" s="136">
        <v>37706</v>
      </c>
      <c r="G23" s="25" t="s">
        <v>234</v>
      </c>
    </row>
    <row r="24" spans="2:7" x14ac:dyDescent="0.2">
      <c r="B24" s="113" t="s">
        <v>1152</v>
      </c>
      <c r="C24" s="78" t="s">
        <v>6</v>
      </c>
      <c r="E24" s="131">
        <v>4371</v>
      </c>
      <c r="F24" s="136">
        <v>37707</v>
      </c>
      <c r="G24" s="25" t="s">
        <v>234</v>
      </c>
    </row>
    <row r="25" spans="2:7" x14ac:dyDescent="0.2">
      <c r="B25" s="113" t="s">
        <v>1152</v>
      </c>
      <c r="C25" s="78" t="s">
        <v>9</v>
      </c>
      <c r="E25" s="131">
        <v>4371</v>
      </c>
      <c r="F25" s="136">
        <v>37707</v>
      </c>
      <c r="G25" s="25" t="s">
        <v>234</v>
      </c>
    </row>
    <row r="26" spans="2:7" ht="12.75" customHeight="1" x14ac:dyDescent="0.2">
      <c r="B26" s="113" t="s">
        <v>1153</v>
      </c>
      <c r="C26" s="78" t="s">
        <v>6</v>
      </c>
      <c r="E26" s="131">
        <v>2591</v>
      </c>
      <c r="F26" s="136">
        <v>37709</v>
      </c>
      <c r="G26" s="25" t="s">
        <v>234</v>
      </c>
    </row>
    <row r="27" spans="2:7" x14ac:dyDescent="0.2">
      <c r="B27" s="113" t="s">
        <v>1153</v>
      </c>
      <c r="C27" s="78" t="s">
        <v>1</v>
      </c>
      <c r="E27" s="131">
        <v>2831</v>
      </c>
      <c r="F27" s="136">
        <v>37723</v>
      </c>
      <c r="G27" s="25" t="s">
        <v>234</v>
      </c>
    </row>
    <row r="28" spans="2:7" ht="12.75" customHeight="1" x14ac:dyDescent="0.2">
      <c r="B28" s="113" t="s">
        <v>1152</v>
      </c>
      <c r="C28" s="78" t="s">
        <v>49</v>
      </c>
      <c r="E28" s="131">
        <v>5323</v>
      </c>
      <c r="F28" s="136">
        <v>37745</v>
      </c>
      <c r="G28" s="25" t="s">
        <v>234</v>
      </c>
    </row>
    <row r="29" spans="2:7" x14ac:dyDescent="0.2">
      <c r="B29" s="113" t="s">
        <v>1153</v>
      </c>
      <c r="C29" s="78" t="s">
        <v>6</v>
      </c>
      <c r="E29" s="131">
        <v>5721</v>
      </c>
      <c r="F29" s="136">
        <v>37772</v>
      </c>
      <c r="G29" s="25" t="s">
        <v>234</v>
      </c>
    </row>
    <row r="30" spans="2:7" x14ac:dyDescent="0.2">
      <c r="B30" s="113" t="s">
        <v>1153</v>
      </c>
      <c r="C30" s="78" t="s">
        <v>27</v>
      </c>
      <c r="E30" s="131">
        <v>3713</v>
      </c>
      <c r="F30" s="136">
        <v>37772</v>
      </c>
      <c r="G30" s="25" t="s">
        <v>234</v>
      </c>
    </row>
    <row r="31" spans="2:7" x14ac:dyDescent="0.2">
      <c r="B31" s="113" t="s">
        <v>1153</v>
      </c>
      <c r="C31" s="78" t="s">
        <v>20</v>
      </c>
      <c r="E31" s="131">
        <v>3713</v>
      </c>
      <c r="F31" s="136">
        <v>37772</v>
      </c>
      <c r="G31" s="25" t="s">
        <v>234</v>
      </c>
    </row>
    <row r="32" spans="2:7" x14ac:dyDescent="0.2">
      <c r="B32" s="113" t="s">
        <v>1152</v>
      </c>
      <c r="C32" s="78" t="s">
        <v>38</v>
      </c>
      <c r="E32" s="131">
        <v>6014</v>
      </c>
      <c r="F32" s="136">
        <v>37773</v>
      </c>
      <c r="G32" s="25" t="s">
        <v>234</v>
      </c>
    </row>
    <row r="33" spans="2:7" x14ac:dyDescent="0.2">
      <c r="B33" s="113" t="s">
        <v>1152</v>
      </c>
      <c r="C33" s="78" t="s">
        <v>6</v>
      </c>
      <c r="E33" s="131">
        <v>6027</v>
      </c>
      <c r="F33" s="136">
        <v>37774</v>
      </c>
      <c r="G33" s="25" t="s">
        <v>234</v>
      </c>
    </row>
    <row r="34" spans="2:7" x14ac:dyDescent="0.2">
      <c r="B34" s="113" t="s">
        <v>1153</v>
      </c>
      <c r="C34" s="78" t="s">
        <v>1</v>
      </c>
      <c r="E34" s="131">
        <v>3810</v>
      </c>
      <c r="F34" s="136">
        <v>37780</v>
      </c>
      <c r="G34" s="25" t="s">
        <v>234</v>
      </c>
    </row>
    <row r="35" spans="2:7" ht="12.75" customHeight="1" x14ac:dyDescent="0.2">
      <c r="B35" s="113" t="s">
        <v>1152</v>
      </c>
      <c r="C35" s="78" t="s">
        <v>31</v>
      </c>
      <c r="E35" s="131">
        <v>7634</v>
      </c>
      <c r="F35" s="136">
        <v>37836</v>
      </c>
      <c r="G35" s="25" t="s">
        <v>234</v>
      </c>
    </row>
    <row r="36" spans="2:7" x14ac:dyDescent="0.2">
      <c r="B36" s="113" t="s">
        <v>1152</v>
      </c>
      <c r="C36" s="78" t="s">
        <v>32</v>
      </c>
      <c r="E36" s="131">
        <v>7634</v>
      </c>
      <c r="F36" s="136">
        <v>37836</v>
      </c>
      <c r="G36" s="25" t="s">
        <v>234</v>
      </c>
    </row>
    <row r="37" spans="2:7" x14ac:dyDescent="0.2">
      <c r="B37" s="113" t="s">
        <v>1152</v>
      </c>
      <c r="C37" s="78" t="s">
        <v>42</v>
      </c>
      <c r="E37" s="131">
        <v>7634</v>
      </c>
      <c r="F37" s="136">
        <v>37836</v>
      </c>
      <c r="G37" s="25" t="s">
        <v>234</v>
      </c>
    </row>
    <row r="38" spans="2:7" x14ac:dyDescent="0.2">
      <c r="B38" s="113" t="s">
        <v>1152</v>
      </c>
      <c r="C38" s="78" t="s">
        <v>36</v>
      </c>
      <c r="E38" s="131">
        <v>7634</v>
      </c>
      <c r="F38" s="136">
        <v>37836</v>
      </c>
      <c r="G38" s="25" t="s">
        <v>234</v>
      </c>
    </row>
    <row r="39" spans="2:7" ht="12.75" customHeight="1" x14ac:dyDescent="0.2">
      <c r="B39" s="113" t="s">
        <v>1152</v>
      </c>
      <c r="C39" s="78" t="s">
        <v>37</v>
      </c>
      <c r="E39" s="131">
        <v>7634</v>
      </c>
      <c r="F39" s="136">
        <v>37836</v>
      </c>
      <c r="G39" s="25" t="s">
        <v>234</v>
      </c>
    </row>
    <row r="40" spans="2:7" x14ac:dyDescent="0.2">
      <c r="B40" s="113" t="s">
        <v>1152</v>
      </c>
      <c r="C40" s="78" t="s">
        <v>38</v>
      </c>
      <c r="E40" s="131">
        <v>7634</v>
      </c>
      <c r="F40" s="136">
        <v>37836</v>
      </c>
      <c r="G40" s="25" t="s">
        <v>234</v>
      </c>
    </row>
    <row r="41" spans="2:7" ht="12.75" customHeight="1" x14ac:dyDescent="0.2">
      <c r="B41" s="113" t="s">
        <v>1152</v>
      </c>
      <c r="C41" s="78" t="s">
        <v>1</v>
      </c>
      <c r="E41" s="131">
        <v>7634</v>
      </c>
      <c r="F41" s="136">
        <v>37836</v>
      </c>
      <c r="G41" s="25" t="s">
        <v>234</v>
      </c>
    </row>
    <row r="42" spans="2:7" x14ac:dyDescent="0.2">
      <c r="B42" s="113" t="s">
        <v>1153</v>
      </c>
      <c r="C42" s="78" t="s">
        <v>6</v>
      </c>
      <c r="E42" s="131">
        <v>5001</v>
      </c>
      <c r="F42" s="136">
        <v>37852</v>
      </c>
      <c r="G42" s="25" t="s">
        <v>234</v>
      </c>
    </row>
    <row r="43" spans="2:7" x14ac:dyDescent="0.2">
      <c r="B43" s="113" t="s">
        <v>1152</v>
      </c>
      <c r="C43" s="78" t="s">
        <v>30</v>
      </c>
      <c r="E43" s="131">
        <v>8807</v>
      </c>
      <c r="F43" s="136">
        <v>37864</v>
      </c>
      <c r="G43" s="25" t="s">
        <v>234</v>
      </c>
    </row>
    <row r="44" spans="2:7" ht="12.75" customHeight="1" x14ac:dyDescent="0.2">
      <c r="B44" s="113" t="s">
        <v>1152</v>
      </c>
      <c r="C44" s="78" t="s">
        <v>162</v>
      </c>
      <c r="E44" s="131">
        <v>8807</v>
      </c>
      <c r="F44" s="136">
        <v>37864</v>
      </c>
      <c r="G44" s="25" t="s">
        <v>234</v>
      </c>
    </row>
    <row r="45" spans="2:7" ht="12.75" customHeight="1" x14ac:dyDescent="0.2">
      <c r="B45" s="113" t="s">
        <v>1152</v>
      </c>
      <c r="C45" s="78" t="s">
        <v>9</v>
      </c>
      <c r="E45" s="131">
        <v>8807</v>
      </c>
      <c r="F45" s="136">
        <v>37864</v>
      </c>
      <c r="G45" s="25" t="s">
        <v>234</v>
      </c>
    </row>
    <row r="46" spans="2:7" x14ac:dyDescent="0.2">
      <c r="B46" s="113" t="s">
        <v>1153</v>
      </c>
      <c r="C46" s="78" t="s">
        <v>10</v>
      </c>
      <c r="E46" s="131">
        <v>5262</v>
      </c>
      <c r="F46" s="136">
        <v>37864</v>
      </c>
      <c r="G46" s="25" t="s">
        <v>234</v>
      </c>
    </row>
    <row r="47" spans="2:7" ht="12.75" customHeight="1" x14ac:dyDescent="0.2">
      <c r="B47" s="113" t="s">
        <v>1153</v>
      </c>
      <c r="C47" s="78" t="s">
        <v>45</v>
      </c>
      <c r="E47" s="131">
        <v>5262</v>
      </c>
      <c r="F47" s="136">
        <v>37864</v>
      </c>
      <c r="G47" s="25" t="s">
        <v>234</v>
      </c>
    </row>
    <row r="48" spans="2:7" ht="12.75" customHeight="1" x14ac:dyDescent="0.2">
      <c r="B48" s="113" t="s">
        <v>1153</v>
      </c>
      <c r="C48" s="78" t="s">
        <v>9</v>
      </c>
      <c r="E48" s="131">
        <v>5262</v>
      </c>
      <c r="F48" s="136">
        <v>37864</v>
      </c>
      <c r="G48" s="25" t="s">
        <v>234</v>
      </c>
    </row>
    <row r="49" spans="2:7" ht="12.75" customHeight="1" x14ac:dyDescent="0.2">
      <c r="B49" s="113" t="s">
        <v>1153</v>
      </c>
      <c r="C49" s="93" t="s">
        <v>2</v>
      </c>
      <c r="D49" s="118"/>
      <c r="E49" s="131">
        <v>5767</v>
      </c>
      <c r="F49" s="136">
        <v>37892</v>
      </c>
      <c r="G49" s="25" t="s">
        <v>234</v>
      </c>
    </row>
    <row r="50" spans="2:7" ht="12.75" customHeight="1" x14ac:dyDescent="0.2">
      <c r="B50" s="113" t="s">
        <v>1153</v>
      </c>
      <c r="C50" s="93" t="s">
        <v>14</v>
      </c>
      <c r="D50" s="118"/>
      <c r="E50" s="131">
        <v>5767</v>
      </c>
      <c r="F50" s="136">
        <v>37892</v>
      </c>
      <c r="G50" s="25" t="s">
        <v>234</v>
      </c>
    </row>
    <row r="51" spans="2:7" ht="12.75" customHeight="1" x14ac:dyDescent="0.2">
      <c r="B51" s="113" t="s">
        <v>1153</v>
      </c>
      <c r="C51" s="78" t="s">
        <v>3</v>
      </c>
      <c r="E51" s="131">
        <v>5767</v>
      </c>
      <c r="F51" s="136">
        <v>37892</v>
      </c>
      <c r="G51" s="25" t="s">
        <v>234</v>
      </c>
    </row>
    <row r="52" spans="2:7" ht="12.75" customHeight="1" x14ac:dyDescent="0.2">
      <c r="B52" s="113" t="s">
        <v>1153</v>
      </c>
      <c r="C52" s="78" t="s">
        <v>15</v>
      </c>
      <c r="E52" s="131">
        <v>5767</v>
      </c>
      <c r="F52" s="136">
        <v>37892</v>
      </c>
      <c r="G52" s="25" t="s">
        <v>234</v>
      </c>
    </row>
    <row r="53" spans="2:7" ht="12.75" customHeight="1" x14ac:dyDescent="0.2">
      <c r="B53" s="113" t="s">
        <v>1153</v>
      </c>
      <c r="C53" s="78" t="s">
        <v>16</v>
      </c>
      <c r="E53" s="131">
        <v>5767</v>
      </c>
      <c r="F53" s="136">
        <v>37892</v>
      </c>
      <c r="G53" s="25" t="s">
        <v>234</v>
      </c>
    </row>
    <row r="54" spans="2:7" ht="12.75" customHeight="1" x14ac:dyDescent="0.2">
      <c r="B54" s="113" t="s">
        <v>1153</v>
      </c>
      <c r="C54" s="78" t="s">
        <v>26</v>
      </c>
      <c r="E54" s="131">
        <v>5767</v>
      </c>
      <c r="F54" s="136">
        <v>37892</v>
      </c>
      <c r="G54" s="25" t="s">
        <v>234</v>
      </c>
    </row>
    <row r="55" spans="2:7" ht="12.75" customHeight="1" x14ac:dyDescent="0.2">
      <c r="B55" s="113" t="s">
        <v>1153</v>
      </c>
      <c r="C55" s="78" t="s">
        <v>18</v>
      </c>
      <c r="E55" s="131">
        <v>5767</v>
      </c>
      <c r="F55" s="136">
        <v>37892</v>
      </c>
      <c r="G55" s="25" t="s">
        <v>234</v>
      </c>
    </row>
    <row r="56" spans="2:7" ht="12.75" customHeight="1" x14ac:dyDescent="0.2">
      <c r="B56" s="113" t="s">
        <v>1153</v>
      </c>
      <c r="C56" s="78" t="s">
        <v>25</v>
      </c>
      <c r="E56" s="131">
        <v>5767</v>
      </c>
      <c r="F56" s="136">
        <v>37892</v>
      </c>
      <c r="G56" s="25" t="s">
        <v>234</v>
      </c>
    </row>
    <row r="57" spans="2:7" ht="12.75" customHeight="1" x14ac:dyDescent="0.2">
      <c r="B57" s="113" t="s">
        <v>1153</v>
      </c>
      <c r="C57" s="78" t="s">
        <v>17</v>
      </c>
      <c r="E57" s="131">
        <v>5767</v>
      </c>
      <c r="F57" s="136">
        <v>37892</v>
      </c>
      <c r="G57" s="25" t="s">
        <v>234</v>
      </c>
    </row>
    <row r="58" spans="2:7" ht="12.75" customHeight="1" x14ac:dyDescent="0.2">
      <c r="B58" s="113" t="s">
        <v>1152</v>
      </c>
      <c r="C58" s="78" t="s">
        <v>49</v>
      </c>
      <c r="E58" s="131">
        <v>10885</v>
      </c>
      <c r="F58" s="136">
        <v>37910</v>
      </c>
      <c r="G58" s="25" t="s">
        <v>234</v>
      </c>
    </row>
    <row r="59" spans="2:7" ht="12.75" customHeight="1" x14ac:dyDescent="0.2">
      <c r="B59" s="113" t="s">
        <v>1152</v>
      </c>
      <c r="C59" s="78" t="s">
        <v>6</v>
      </c>
      <c r="E59" s="131">
        <v>11340</v>
      </c>
      <c r="F59" s="136">
        <v>37926</v>
      </c>
      <c r="G59" s="25" t="s">
        <v>234</v>
      </c>
    </row>
    <row r="60" spans="2:7" ht="12.75" customHeight="1" x14ac:dyDescent="0.2">
      <c r="B60" s="113" t="s">
        <v>1153</v>
      </c>
      <c r="C60" s="78" t="s">
        <v>27</v>
      </c>
      <c r="E60" s="131">
        <v>6396</v>
      </c>
      <c r="F60" s="136">
        <v>37927</v>
      </c>
      <c r="G60" s="25" t="s">
        <v>234</v>
      </c>
    </row>
    <row r="61" spans="2:7" ht="12.75" customHeight="1" x14ac:dyDescent="0.2">
      <c r="B61" s="113" t="s">
        <v>1153</v>
      </c>
      <c r="C61" s="78" t="s">
        <v>6</v>
      </c>
      <c r="E61" s="131">
        <v>6413</v>
      </c>
      <c r="F61" s="136">
        <v>37928</v>
      </c>
      <c r="G61" s="25" t="s">
        <v>234</v>
      </c>
    </row>
    <row r="62" spans="2:7" ht="12.75" customHeight="1" x14ac:dyDescent="0.2">
      <c r="B62" s="113" t="s">
        <v>1152</v>
      </c>
      <c r="C62" s="78" t="s">
        <v>38</v>
      </c>
      <c r="E62" s="131">
        <v>11473</v>
      </c>
      <c r="F62" s="136">
        <v>37930</v>
      </c>
      <c r="G62" s="25" t="s">
        <v>234</v>
      </c>
    </row>
    <row r="63" spans="2:7" ht="12.75" customHeight="1" x14ac:dyDescent="0.2">
      <c r="B63" s="113" t="s">
        <v>1153</v>
      </c>
      <c r="C63" s="78" t="s">
        <v>45</v>
      </c>
      <c r="E63" s="131">
        <v>6752</v>
      </c>
      <c r="F63" s="136">
        <v>37954</v>
      </c>
      <c r="G63" s="25" t="s">
        <v>234</v>
      </c>
    </row>
    <row r="64" spans="2:7" ht="12.75" customHeight="1" x14ac:dyDescent="0.2">
      <c r="B64" s="113" t="s">
        <v>1153</v>
      </c>
      <c r="C64" s="78" t="s">
        <v>1</v>
      </c>
      <c r="E64" s="131">
        <v>6752</v>
      </c>
      <c r="F64" s="136">
        <v>37954</v>
      </c>
      <c r="G64" s="25" t="s">
        <v>234</v>
      </c>
    </row>
    <row r="65" spans="2:7" ht="12.75" customHeight="1" x14ac:dyDescent="0.2">
      <c r="B65" s="113" t="s">
        <v>1152</v>
      </c>
      <c r="C65" s="78" t="s">
        <v>30</v>
      </c>
      <c r="E65" s="131">
        <v>12993</v>
      </c>
      <c r="F65" s="136">
        <v>37989</v>
      </c>
      <c r="G65" s="25" t="s">
        <v>234</v>
      </c>
    </row>
    <row r="66" spans="2:7" ht="12.75" customHeight="1" x14ac:dyDescent="0.2">
      <c r="B66" s="113" t="s">
        <v>1152</v>
      </c>
      <c r="C66" s="78" t="s">
        <v>162</v>
      </c>
      <c r="E66" s="131">
        <v>12993</v>
      </c>
      <c r="F66" s="136">
        <v>37989</v>
      </c>
      <c r="G66" s="25" t="s">
        <v>234</v>
      </c>
    </row>
    <row r="67" spans="2:7" ht="12.75" customHeight="1" x14ac:dyDescent="0.2">
      <c r="B67" s="113" t="s">
        <v>1152</v>
      </c>
      <c r="C67" s="78" t="s">
        <v>9</v>
      </c>
      <c r="E67" s="131">
        <v>12993</v>
      </c>
      <c r="F67" s="136">
        <v>37989</v>
      </c>
      <c r="G67" s="25" t="s">
        <v>234</v>
      </c>
    </row>
    <row r="68" spans="2:7" ht="12.75" customHeight="1" x14ac:dyDescent="0.2">
      <c r="B68" s="113" t="s">
        <v>1152</v>
      </c>
      <c r="C68" s="78" t="s">
        <v>1</v>
      </c>
      <c r="E68" s="131">
        <v>12993</v>
      </c>
      <c r="F68" s="136">
        <v>37989</v>
      </c>
      <c r="G68" s="25" t="s">
        <v>234</v>
      </c>
    </row>
    <row r="69" spans="2:7" ht="12.75" customHeight="1" x14ac:dyDescent="0.2">
      <c r="B69" s="113" t="s">
        <v>1153</v>
      </c>
      <c r="C69" s="78" t="s">
        <v>20</v>
      </c>
      <c r="E69" s="131">
        <v>7249</v>
      </c>
      <c r="F69" s="136">
        <v>37989</v>
      </c>
      <c r="G69" s="25" t="s">
        <v>234</v>
      </c>
    </row>
    <row r="70" spans="2:7" ht="12.75" customHeight="1" x14ac:dyDescent="0.2">
      <c r="B70" s="113" t="s">
        <v>1152</v>
      </c>
      <c r="C70" s="78" t="s">
        <v>6</v>
      </c>
      <c r="E70" s="131">
        <v>13340</v>
      </c>
      <c r="F70" s="136">
        <v>37997</v>
      </c>
      <c r="G70" s="25" t="s">
        <v>234</v>
      </c>
    </row>
    <row r="71" spans="2:7" ht="12.75" customHeight="1" x14ac:dyDescent="0.2">
      <c r="B71" s="113" t="s">
        <v>1153</v>
      </c>
      <c r="C71" s="78" t="s">
        <v>6</v>
      </c>
      <c r="E71" s="131">
        <v>7482</v>
      </c>
      <c r="F71" s="136">
        <v>37999</v>
      </c>
      <c r="G71" s="25" t="s">
        <v>234</v>
      </c>
    </row>
    <row r="72" spans="2:7" ht="12.75" customHeight="1" x14ac:dyDescent="0.2">
      <c r="B72" s="113" t="s">
        <v>1153</v>
      </c>
      <c r="C72" s="78" t="s">
        <v>46</v>
      </c>
      <c r="E72" s="131">
        <v>7697</v>
      </c>
      <c r="F72" s="136">
        <v>38010</v>
      </c>
      <c r="G72" s="25" t="s">
        <v>234</v>
      </c>
    </row>
    <row r="73" spans="2:7" ht="12.75" customHeight="1" x14ac:dyDescent="0.2">
      <c r="B73" s="113" t="s">
        <v>1152</v>
      </c>
      <c r="C73" s="78" t="s">
        <v>10</v>
      </c>
      <c r="E73" s="131">
        <v>13995</v>
      </c>
      <c r="F73" s="136">
        <v>38024</v>
      </c>
      <c r="G73" s="25" t="s">
        <v>234</v>
      </c>
    </row>
    <row r="74" spans="2:7" ht="12.75" customHeight="1" x14ac:dyDescent="0.2">
      <c r="B74" s="113" t="s">
        <v>1152</v>
      </c>
      <c r="C74" s="78" t="s">
        <v>44</v>
      </c>
      <c r="E74" s="131">
        <v>14096</v>
      </c>
      <c r="F74" s="136">
        <v>38031</v>
      </c>
      <c r="G74" s="25" t="s">
        <v>234</v>
      </c>
    </row>
    <row r="75" spans="2:7" ht="12.75" customHeight="1" x14ac:dyDescent="0.2">
      <c r="B75" s="113" t="s">
        <v>1153</v>
      </c>
      <c r="C75" s="78" t="s">
        <v>13</v>
      </c>
      <c r="E75" s="131">
        <v>8198</v>
      </c>
      <c r="F75" s="136">
        <v>38038</v>
      </c>
      <c r="G75" s="25" t="s">
        <v>234</v>
      </c>
    </row>
    <row r="76" spans="2:7" ht="12.75" customHeight="1" x14ac:dyDescent="0.2">
      <c r="B76" s="113" t="s">
        <v>1153</v>
      </c>
      <c r="C76" s="78" t="s">
        <v>1</v>
      </c>
      <c r="E76" s="131">
        <v>8198</v>
      </c>
      <c r="F76" s="136">
        <v>38038</v>
      </c>
      <c r="G76" s="25" t="s">
        <v>234</v>
      </c>
    </row>
    <row r="77" spans="2:7" ht="12.75" customHeight="1" x14ac:dyDescent="0.2">
      <c r="B77" s="113" t="s">
        <v>1152</v>
      </c>
      <c r="C77" s="78" t="s">
        <v>3</v>
      </c>
      <c r="E77" s="131">
        <v>14304</v>
      </c>
      <c r="F77" s="136">
        <v>38039</v>
      </c>
      <c r="G77" s="25" t="s">
        <v>234</v>
      </c>
    </row>
    <row r="78" spans="2:7" ht="12.75" customHeight="1" x14ac:dyDescent="0.2">
      <c r="B78" s="113" t="s">
        <v>1153</v>
      </c>
      <c r="C78" s="78" t="s">
        <v>10</v>
      </c>
      <c r="E78" s="131">
        <v>8439</v>
      </c>
      <c r="F78" s="136">
        <v>38053</v>
      </c>
      <c r="G78" s="25" t="s">
        <v>234</v>
      </c>
    </row>
    <row r="79" spans="2:7" ht="12.75" customHeight="1" x14ac:dyDescent="0.2">
      <c r="B79" s="113" t="s">
        <v>1153</v>
      </c>
      <c r="C79" s="78" t="s">
        <v>45</v>
      </c>
      <c r="E79" s="131">
        <v>8439</v>
      </c>
      <c r="F79" s="136">
        <v>38053</v>
      </c>
      <c r="G79" s="25" t="s">
        <v>234</v>
      </c>
    </row>
    <row r="80" spans="2:7" ht="12.75" customHeight="1" x14ac:dyDescent="0.2">
      <c r="B80" s="113" t="s">
        <v>1153</v>
      </c>
      <c r="C80" s="78" t="s">
        <v>9</v>
      </c>
      <c r="E80" s="131">
        <v>8439</v>
      </c>
      <c r="F80" s="136">
        <v>38053</v>
      </c>
      <c r="G80" s="25" t="s">
        <v>234</v>
      </c>
    </row>
    <row r="81" spans="2:7" ht="12.75" customHeight="1" x14ac:dyDescent="0.2">
      <c r="B81" s="113" t="s">
        <v>1152</v>
      </c>
      <c r="C81" s="78" t="s">
        <v>48</v>
      </c>
      <c r="E81" s="131">
        <v>14747</v>
      </c>
      <c r="F81" s="136">
        <v>38055</v>
      </c>
      <c r="G81" s="25" t="s">
        <v>234</v>
      </c>
    </row>
    <row r="82" spans="2:7" ht="12.75" customHeight="1" x14ac:dyDescent="0.2">
      <c r="B82" s="113" t="s">
        <v>1153</v>
      </c>
      <c r="C82" s="78" t="s">
        <v>1</v>
      </c>
      <c r="E82" s="131">
        <v>8567</v>
      </c>
      <c r="F82" s="136">
        <v>38060</v>
      </c>
      <c r="G82" s="25" t="s">
        <v>234</v>
      </c>
    </row>
    <row r="83" spans="2:7" ht="12.75" customHeight="1" x14ac:dyDescent="0.2">
      <c r="B83" s="113" t="s">
        <v>1152</v>
      </c>
      <c r="C83" s="78" t="s">
        <v>37</v>
      </c>
      <c r="E83" s="131">
        <v>15180</v>
      </c>
      <c r="F83" s="136">
        <v>38067</v>
      </c>
      <c r="G83" s="25" t="s">
        <v>234</v>
      </c>
    </row>
    <row r="84" spans="2:7" ht="12.75" customHeight="1" x14ac:dyDescent="0.2">
      <c r="B84" s="113" t="s">
        <v>1152</v>
      </c>
      <c r="C84" s="78" t="s">
        <v>49</v>
      </c>
      <c r="E84" s="131">
        <v>15742</v>
      </c>
      <c r="F84" s="136">
        <v>38087</v>
      </c>
      <c r="G84" s="25" t="s">
        <v>234</v>
      </c>
    </row>
    <row r="85" spans="2:7" ht="12.75" customHeight="1" x14ac:dyDescent="0.2">
      <c r="B85" s="113" t="s">
        <v>1153</v>
      </c>
      <c r="C85" s="78" t="s">
        <v>27</v>
      </c>
      <c r="E85" s="131">
        <v>9026</v>
      </c>
      <c r="F85" s="136">
        <v>38087</v>
      </c>
      <c r="G85" s="25" t="s">
        <v>234</v>
      </c>
    </row>
    <row r="86" spans="2:7" ht="12.75" customHeight="1" x14ac:dyDescent="0.2">
      <c r="B86" s="113" t="s">
        <v>1152</v>
      </c>
      <c r="C86" s="78" t="s">
        <v>6</v>
      </c>
      <c r="E86" s="131">
        <v>15828</v>
      </c>
      <c r="F86" s="136">
        <v>38094</v>
      </c>
      <c r="G86" s="25" t="s">
        <v>234</v>
      </c>
    </row>
    <row r="87" spans="2:7" ht="12.75" customHeight="1" x14ac:dyDescent="0.2">
      <c r="B87" s="113" t="s">
        <v>1153</v>
      </c>
      <c r="C87" s="78" t="s">
        <v>6</v>
      </c>
      <c r="E87" s="131">
        <v>9116</v>
      </c>
      <c r="F87" s="136">
        <v>38094</v>
      </c>
      <c r="G87" s="25" t="s">
        <v>234</v>
      </c>
    </row>
    <row r="88" spans="2:7" ht="12.75" customHeight="1" x14ac:dyDescent="0.2">
      <c r="B88" s="113" t="s">
        <v>1153</v>
      </c>
      <c r="C88" s="78" t="s">
        <v>1</v>
      </c>
      <c r="E88" s="131">
        <v>9290</v>
      </c>
      <c r="F88" s="136">
        <v>38108</v>
      </c>
      <c r="G88" s="25" t="s">
        <v>234</v>
      </c>
    </row>
    <row r="89" spans="2:7" ht="12.75" customHeight="1" x14ac:dyDescent="0.2">
      <c r="B89" s="113" t="s">
        <v>1152</v>
      </c>
      <c r="C89" s="78" t="s">
        <v>13</v>
      </c>
      <c r="E89" s="131">
        <v>16974</v>
      </c>
      <c r="F89" s="136">
        <v>38127</v>
      </c>
      <c r="G89" s="25" t="s">
        <v>234</v>
      </c>
    </row>
    <row r="90" spans="2:7" ht="12.75" customHeight="1" x14ac:dyDescent="0.2">
      <c r="B90" s="113" t="s">
        <v>1152</v>
      </c>
      <c r="C90" s="78" t="s">
        <v>44</v>
      </c>
      <c r="E90" s="131">
        <v>16974</v>
      </c>
      <c r="F90" s="136">
        <v>38127</v>
      </c>
      <c r="G90" s="25" t="s">
        <v>234</v>
      </c>
    </row>
    <row r="91" spans="2:7" ht="12.75" customHeight="1" x14ac:dyDescent="0.2">
      <c r="B91" s="113" t="s">
        <v>1152</v>
      </c>
      <c r="C91" s="78" t="s">
        <v>162</v>
      </c>
      <c r="E91" s="131">
        <v>16974</v>
      </c>
      <c r="F91" s="136">
        <v>38127</v>
      </c>
      <c r="G91" s="25" t="s">
        <v>234</v>
      </c>
    </row>
    <row r="92" spans="2:7" ht="12.75" customHeight="1" x14ac:dyDescent="0.2">
      <c r="B92" s="113" t="s">
        <v>1152</v>
      </c>
      <c r="C92" s="78" t="s">
        <v>9</v>
      </c>
      <c r="E92" s="131">
        <v>16974</v>
      </c>
      <c r="F92" s="136">
        <v>38127</v>
      </c>
      <c r="G92" s="25" t="s">
        <v>234</v>
      </c>
    </row>
    <row r="93" spans="2:7" ht="12.75" customHeight="1" x14ac:dyDescent="0.2">
      <c r="B93" s="113" t="s">
        <v>1152</v>
      </c>
      <c r="C93" s="78" t="s">
        <v>33</v>
      </c>
      <c r="E93" s="131">
        <v>17557</v>
      </c>
      <c r="F93" s="136">
        <v>38142</v>
      </c>
      <c r="G93" s="25" t="s">
        <v>234</v>
      </c>
    </row>
    <row r="94" spans="2:7" ht="12.75" customHeight="1" x14ac:dyDescent="0.2">
      <c r="B94" s="113" t="s">
        <v>1153</v>
      </c>
      <c r="C94" s="78" t="s">
        <v>45</v>
      </c>
      <c r="E94" s="131">
        <v>9670</v>
      </c>
      <c r="F94" s="136">
        <v>38142</v>
      </c>
      <c r="G94" s="25" t="s">
        <v>234</v>
      </c>
    </row>
    <row r="95" spans="2:7" ht="12.75" customHeight="1" x14ac:dyDescent="0.2">
      <c r="B95" s="113" t="s">
        <v>1152</v>
      </c>
      <c r="C95" s="78" t="s">
        <v>1</v>
      </c>
      <c r="E95" s="131">
        <v>18590</v>
      </c>
      <c r="F95" s="136">
        <v>38171</v>
      </c>
      <c r="G95" s="25" t="s">
        <v>234</v>
      </c>
    </row>
    <row r="96" spans="2:7" ht="12.75" customHeight="1" x14ac:dyDescent="0.2">
      <c r="B96" s="113" t="s">
        <v>1152</v>
      </c>
      <c r="C96" s="78" t="s">
        <v>6</v>
      </c>
      <c r="E96" s="131">
        <v>18980</v>
      </c>
      <c r="F96" s="136">
        <v>38184</v>
      </c>
      <c r="G96" s="25" t="s">
        <v>234</v>
      </c>
    </row>
    <row r="97" spans="2:7" ht="12.75" customHeight="1" x14ac:dyDescent="0.2">
      <c r="B97" s="113" t="s">
        <v>1153</v>
      </c>
      <c r="C97" s="78" t="s">
        <v>6</v>
      </c>
      <c r="E97" s="131">
        <v>10272</v>
      </c>
      <c r="F97" s="136">
        <v>38184</v>
      </c>
      <c r="G97" s="25" t="s">
        <v>234</v>
      </c>
    </row>
    <row r="98" spans="2:7" ht="12.75" customHeight="1" x14ac:dyDescent="0.2">
      <c r="B98" s="113" t="s">
        <v>1153</v>
      </c>
      <c r="C98" s="78" t="s">
        <v>67</v>
      </c>
      <c r="E98" s="131">
        <v>10272</v>
      </c>
      <c r="F98" s="136">
        <v>38185</v>
      </c>
      <c r="G98" s="25" t="s">
        <v>234</v>
      </c>
    </row>
    <row r="99" spans="2:7" ht="12.75" customHeight="1" x14ac:dyDescent="0.2">
      <c r="B99" s="113" t="s">
        <v>1152</v>
      </c>
      <c r="C99" s="78" t="s">
        <v>31</v>
      </c>
      <c r="E99" s="131">
        <v>19742</v>
      </c>
      <c r="F99" s="136">
        <v>38199</v>
      </c>
      <c r="G99" s="25" t="s">
        <v>234</v>
      </c>
    </row>
    <row r="100" spans="2:7" ht="12.75" customHeight="1" x14ac:dyDescent="0.2">
      <c r="B100" s="113" t="s">
        <v>1152</v>
      </c>
      <c r="C100" s="78" t="s">
        <v>32</v>
      </c>
      <c r="E100" s="131">
        <v>19742</v>
      </c>
      <c r="F100" s="136">
        <v>38199</v>
      </c>
      <c r="G100" s="25" t="s">
        <v>234</v>
      </c>
    </row>
    <row r="101" spans="2:7" ht="12.75" customHeight="1" x14ac:dyDescent="0.2">
      <c r="B101" s="113" t="s">
        <v>1152</v>
      </c>
      <c r="C101" s="78" t="s">
        <v>25</v>
      </c>
      <c r="E101" s="131">
        <v>19742</v>
      </c>
      <c r="F101" s="136">
        <v>38199</v>
      </c>
      <c r="G101" s="25" t="s">
        <v>234</v>
      </c>
    </row>
    <row r="102" spans="2:7" ht="12.75" customHeight="1" x14ac:dyDescent="0.2">
      <c r="B102" s="113" t="s">
        <v>1153</v>
      </c>
      <c r="C102" s="78" t="s">
        <v>31</v>
      </c>
      <c r="E102" s="131">
        <v>10363</v>
      </c>
      <c r="F102" s="136">
        <v>38199</v>
      </c>
      <c r="G102" s="25" t="s">
        <v>234</v>
      </c>
    </row>
    <row r="103" spans="2:7" ht="12.75" customHeight="1" x14ac:dyDescent="0.2">
      <c r="B103" s="113" t="s">
        <v>1152</v>
      </c>
      <c r="C103" s="78" t="s">
        <v>67</v>
      </c>
      <c r="E103" s="131">
        <v>19909</v>
      </c>
      <c r="F103" s="136">
        <v>38206</v>
      </c>
      <c r="G103" s="25" t="s">
        <v>234</v>
      </c>
    </row>
    <row r="104" spans="2:7" ht="12.75" customHeight="1" x14ac:dyDescent="0.2">
      <c r="B104" s="113" t="s">
        <v>1152</v>
      </c>
      <c r="C104" s="78" t="s">
        <v>10</v>
      </c>
      <c r="E104" s="131">
        <v>19909</v>
      </c>
      <c r="F104" s="136">
        <v>38206</v>
      </c>
      <c r="G104" s="25" t="s">
        <v>234</v>
      </c>
    </row>
    <row r="105" spans="2:7" x14ac:dyDescent="0.2">
      <c r="B105" s="113" t="s">
        <v>1152</v>
      </c>
      <c r="C105" s="78" t="s">
        <v>44</v>
      </c>
      <c r="E105" s="131">
        <v>19958</v>
      </c>
      <c r="F105" s="136">
        <v>38207</v>
      </c>
      <c r="G105" s="25" t="s">
        <v>234</v>
      </c>
    </row>
    <row r="106" spans="2:7" ht="12.75" customHeight="1" x14ac:dyDescent="0.2">
      <c r="B106" s="113" t="s">
        <v>1152</v>
      </c>
      <c r="C106" s="78" t="s">
        <v>49</v>
      </c>
      <c r="E106" s="131">
        <v>21220</v>
      </c>
      <c r="F106" s="136">
        <v>38219</v>
      </c>
      <c r="G106" s="25" t="s">
        <v>234</v>
      </c>
    </row>
    <row r="107" spans="2:7" ht="12.75" customHeight="1" x14ac:dyDescent="0.2">
      <c r="B107" s="113" t="s">
        <v>1152</v>
      </c>
      <c r="C107" s="78" t="s">
        <v>2</v>
      </c>
      <c r="E107" s="131">
        <v>21220</v>
      </c>
      <c r="F107" s="136">
        <v>38219</v>
      </c>
      <c r="G107" s="25" t="s">
        <v>234</v>
      </c>
    </row>
    <row r="108" spans="2:7" ht="12.75" customHeight="1" x14ac:dyDescent="0.2">
      <c r="B108" s="113" t="s">
        <v>1152</v>
      </c>
      <c r="C108" s="78" t="s">
        <v>13</v>
      </c>
      <c r="E108" s="131">
        <v>21220</v>
      </c>
      <c r="F108" s="136">
        <v>38219</v>
      </c>
      <c r="G108" s="25" t="s">
        <v>234</v>
      </c>
    </row>
    <row r="109" spans="2:7" ht="12.75" customHeight="1" x14ac:dyDescent="0.2">
      <c r="B109" s="113" t="s">
        <v>1152</v>
      </c>
      <c r="C109" s="78" t="s">
        <v>162</v>
      </c>
      <c r="E109" s="131">
        <v>21220</v>
      </c>
      <c r="F109" s="136">
        <v>38219</v>
      </c>
      <c r="G109" s="25" t="s">
        <v>234</v>
      </c>
    </row>
    <row r="110" spans="2:7" ht="12.75" customHeight="1" x14ac:dyDescent="0.2">
      <c r="B110" s="113" t="s">
        <v>1152</v>
      </c>
      <c r="C110" s="78" t="s">
        <v>9</v>
      </c>
      <c r="E110" s="131">
        <v>21220</v>
      </c>
      <c r="F110" s="136">
        <v>38219</v>
      </c>
      <c r="G110" s="25" t="s">
        <v>234</v>
      </c>
    </row>
    <row r="111" spans="2:7" ht="12.75" customHeight="1" x14ac:dyDescent="0.2">
      <c r="B111" s="113" t="s">
        <v>1152</v>
      </c>
      <c r="C111" s="78" t="s">
        <v>24</v>
      </c>
      <c r="E111" s="131">
        <v>21220</v>
      </c>
      <c r="F111" s="136">
        <v>38219</v>
      </c>
      <c r="G111" s="25" t="s">
        <v>234</v>
      </c>
    </row>
    <row r="112" spans="2:7" ht="12.75" customHeight="1" x14ac:dyDescent="0.2">
      <c r="B112" s="113" t="s">
        <v>1152</v>
      </c>
      <c r="C112" s="78" t="s">
        <v>69</v>
      </c>
      <c r="E112" s="131">
        <v>21220</v>
      </c>
      <c r="F112" s="136">
        <v>38219</v>
      </c>
      <c r="G112" s="25" t="s">
        <v>234</v>
      </c>
    </row>
    <row r="113" spans="2:7" ht="12.75" customHeight="1" x14ac:dyDescent="0.2">
      <c r="B113" s="113" t="s">
        <v>1152</v>
      </c>
      <c r="C113" s="78" t="s">
        <v>39</v>
      </c>
      <c r="E113" s="131">
        <v>21220</v>
      </c>
      <c r="F113" s="136">
        <v>38219</v>
      </c>
      <c r="G113" s="25" t="s">
        <v>234</v>
      </c>
    </row>
    <row r="114" spans="2:7" ht="12.75" customHeight="1" x14ac:dyDescent="0.2">
      <c r="B114" s="113" t="s">
        <v>1153</v>
      </c>
      <c r="C114" s="78" t="s">
        <v>45</v>
      </c>
      <c r="E114" s="131">
        <v>10655</v>
      </c>
      <c r="F114" s="136">
        <v>38232</v>
      </c>
      <c r="G114" s="25" t="s">
        <v>234</v>
      </c>
    </row>
    <row r="115" spans="2:7" ht="12.75" customHeight="1" x14ac:dyDescent="0.2">
      <c r="B115" s="113" t="s">
        <v>1153</v>
      </c>
      <c r="C115" s="78" t="s">
        <v>2</v>
      </c>
      <c r="E115" s="131">
        <v>10681</v>
      </c>
      <c r="F115" s="136">
        <v>38234</v>
      </c>
      <c r="G115" s="25" t="s">
        <v>234</v>
      </c>
    </row>
    <row r="116" spans="2:7" ht="12.75" customHeight="1" x14ac:dyDescent="0.2">
      <c r="B116" s="113" t="s">
        <v>1153</v>
      </c>
      <c r="C116" s="78" t="s">
        <v>14</v>
      </c>
      <c r="E116" s="131">
        <v>10681</v>
      </c>
      <c r="F116" s="136">
        <v>38234</v>
      </c>
      <c r="G116" s="25" t="s">
        <v>234</v>
      </c>
    </row>
    <row r="117" spans="2:7" ht="12.75" customHeight="1" x14ac:dyDescent="0.2">
      <c r="B117" s="113" t="s">
        <v>1153</v>
      </c>
      <c r="C117" s="78" t="s">
        <v>10</v>
      </c>
      <c r="E117" s="131">
        <v>10681</v>
      </c>
      <c r="F117" s="136">
        <v>38234</v>
      </c>
      <c r="G117" s="25" t="s">
        <v>234</v>
      </c>
    </row>
    <row r="118" spans="2:7" ht="12.75" customHeight="1" x14ac:dyDescent="0.2">
      <c r="B118" s="113" t="s">
        <v>1153</v>
      </c>
      <c r="C118" s="78" t="s">
        <v>3</v>
      </c>
      <c r="E118" s="131">
        <v>10681</v>
      </c>
      <c r="F118" s="136">
        <v>38234</v>
      </c>
      <c r="G118" s="25" t="s">
        <v>234</v>
      </c>
    </row>
    <row r="119" spans="2:7" ht="12.75" customHeight="1" x14ac:dyDescent="0.2">
      <c r="B119" s="113" t="s">
        <v>1153</v>
      </c>
      <c r="C119" s="78" t="s">
        <v>15</v>
      </c>
      <c r="E119" s="131">
        <v>10681</v>
      </c>
      <c r="F119" s="136">
        <v>38234</v>
      </c>
      <c r="G119" s="25" t="s">
        <v>234</v>
      </c>
    </row>
    <row r="120" spans="2:7" ht="12.75" customHeight="1" x14ac:dyDescent="0.2">
      <c r="B120" s="113" t="s">
        <v>1153</v>
      </c>
      <c r="C120" s="78" t="s">
        <v>68</v>
      </c>
      <c r="E120" s="131">
        <v>10681</v>
      </c>
      <c r="F120" s="136">
        <v>38234</v>
      </c>
      <c r="G120" s="25" t="s">
        <v>234</v>
      </c>
    </row>
    <row r="121" spans="2:7" ht="12.75" customHeight="1" x14ac:dyDescent="0.2">
      <c r="B121" s="113" t="s">
        <v>1153</v>
      </c>
      <c r="C121" s="78" t="s">
        <v>5</v>
      </c>
      <c r="E121" s="131">
        <v>10681</v>
      </c>
      <c r="F121" s="136">
        <v>38234</v>
      </c>
      <c r="G121" s="25" t="s">
        <v>234</v>
      </c>
    </row>
    <row r="122" spans="2:7" ht="12.75" customHeight="1" x14ac:dyDescent="0.2">
      <c r="B122" s="113" t="s">
        <v>1153</v>
      </c>
      <c r="C122" s="78" t="s">
        <v>22</v>
      </c>
      <c r="E122" s="131">
        <v>10681</v>
      </c>
      <c r="F122" s="136">
        <v>38234</v>
      </c>
      <c r="G122" s="25" t="s">
        <v>234</v>
      </c>
    </row>
    <row r="123" spans="2:7" ht="12.75" customHeight="1" x14ac:dyDescent="0.2">
      <c r="B123" s="113" t="s">
        <v>1153</v>
      </c>
      <c r="C123" s="78" t="s">
        <v>16</v>
      </c>
      <c r="E123" s="131">
        <v>10681</v>
      </c>
      <c r="F123" s="136">
        <v>38234</v>
      </c>
      <c r="G123" s="25" t="s">
        <v>234</v>
      </c>
    </row>
    <row r="124" spans="2:7" x14ac:dyDescent="0.2">
      <c r="B124" s="113" t="s">
        <v>1153</v>
      </c>
      <c r="C124" s="78" t="s">
        <v>7</v>
      </c>
      <c r="E124" s="131">
        <v>10681</v>
      </c>
      <c r="F124" s="136">
        <v>38234</v>
      </c>
      <c r="G124" s="25" t="s">
        <v>234</v>
      </c>
    </row>
    <row r="125" spans="2:7" ht="12.75" customHeight="1" x14ac:dyDescent="0.2">
      <c r="B125" s="113" t="s">
        <v>1153</v>
      </c>
      <c r="C125" s="78" t="s">
        <v>26</v>
      </c>
      <c r="E125" s="131">
        <v>10681</v>
      </c>
      <c r="F125" s="136">
        <v>38234</v>
      </c>
      <c r="G125" s="25" t="s">
        <v>234</v>
      </c>
    </row>
    <row r="126" spans="2:7" ht="12.75" customHeight="1" x14ac:dyDescent="0.2">
      <c r="B126" s="113" t="s">
        <v>1153</v>
      </c>
      <c r="C126" s="78" t="s">
        <v>25</v>
      </c>
      <c r="E126" s="131">
        <v>10681</v>
      </c>
      <c r="F126" s="136">
        <v>38234</v>
      </c>
      <c r="G126" s="25" t="s">
        <v>234</v>
      </c>
    </row>
    <row r="127" spans="2:7" ht="12.75" customHeight="1" x14ac:dyDescent="0.2">
      <c r="B127" s="113" t="s">
        <v>1153</v>
      </c>
      <c r="C127" s="78" t="s">
        <v>19</v>
      </c>
      <c r="E127" s="131">
        <v>10681</v>
      </c>
      <c r="F127" s="136">
        <v>38234</v>
      </c>
      <c r="G127" s="25" t="s">
        <v>234</v>
      </c>
    </row>
    <row r="128" spans="2:7" ht="12.75" customHeight="1" x14ac:dyDescent="0.2">
      <c r="B128" s="113" t="s">
        <v>1153</v>
      </c>
      <c r="C128" s="78" t="s">
        <v>17</v>
      </c>
      <c r="E128" s="131">
        <v>10681</v>
      </c>
      <c r="F128" s="136">
        <v>38234</v>
      </c>
      <c r="G128" s="25" t="s">
        <v>234</v>
      </c>
    </row>
    <row r="129" spans="2:7" ht="12.75" customHeight="1" x14ac:dyDescent="0.2">
      <c r="B129" s="113" t="s">
        <v>1153</v>
      </c>
      <c r="C129" s="78" t="s">
        <v>21</v>
      </c>
      <c r="E129" s="131">
        <v>10681</v>
      </c>
      <c r="F129" s="136">
        <v>38234</v>
      </c>
      <c r="G129" s="25" t="s">
        <v>234</v>
      </c>
    </row>
    <row r="130" spans="2:7" ht="12.75" customHeight="1" x14ac:dyDescent="0.2">
      <c r="B130" s="113" t="s">
        <v>1153</v>
      </c>
      <c r="C130" s="78" t="s">
        <v>9</v>
      </c>
      <c r="E130" s="131">
        <v>10681</v>
      </c>
      <c r="F130" s="136">
        <v>38234</v>
      </c>
      <c r="G130" s="25" t="s">
        <v>234</v>
      </c>
    </row>
    <row r="131" spans="2:7" ht="12.75" customHeight="1" x14ac:dyDescent="0.2">
      <c r="B131" s="113" t="s">
        <v>1153</v>
      </c>
      <c r="C131" s="78" t="s">
        <v>39</v>
      </c>
      <c r="E131" s="131">
        <v>10681</v>
      </c>
      <c r="F131" s="136">
        <v>38234</v>
      </c>
      <c r="G131" s="25" t="s">
        <v>234</v>
      </c>
    </row>
    <row r="132" spans="2:7" ht="12.75" customHeight="1" x14ac:dyDescent="0.2">
      <c r="B132" s="113" t="s">
        <v>1152</v>
      </c>
      <c r="C132" s="78" t="s">
        <v>37</v>
      </c>
      <c r="E132" s="131">
        <v>22786</v>
      </c>
      <c r="F132" s="136">
        <v>38262</v>
      </c>
      <c r="G132" s="25" t="s">
        <v>234</v>
      </c>
    </row>
    <row r="133" spans="2:7" ht="12.75" customHeight="1" x14ac:dyDescent="0.2">
      <c r="B133" s="113" t="s">
        <v>1153</v>
      </c>
      <c r="C133" s="78" t="s">
        <v>27</v>
      </c>
      <c r="E133" s="131">
        <v>10874</v>
      </c>
      <c r="F133" s="136">
        <v>38269</v>
      </c>
      <c r="G133" s="25" t="s">
        <v>234</v>
      </c>
    </row>
    <row r="134" spans="2:7" ht="12.75" customHeight="1" x14ac:dyDescent="0.2">
      <c r="B134" s="113" t="s">
        <v>1153</v>
      </c>
      <c r="C134" s="78" t="s">
        <v>11</v>
      </c>
      <c r="E134" s="131">
        <v>11071</v>
      </c>
      <c r="F134" s="136">
        <v>38283</v>
      </c>
      <c r="G134" s="25" t="s">
        <v>234</v>
      </c>
    </row>
    <row r="135" spans="2:7" ht="12.75" customHeight="1" x14ac:dyDescent="0.2">
      <c r="B135" s="113" t="s">
        <v>1152</v>
      </c>
      <c r="C135" s="78" t="s">
        <v>6</v>
      </c>
      <c r="E135" s="131">
        <v>18980</v>
      </c>
      <c r="F135" s="136">
        <v>38284</v>
      </c>
      <c r="G135" s="25" t="s">
        <v>234</v>
      </c>
    </row>
    <row r="136" spans="2:7" ht="12.75" customHeight="1" x14ac:dyDescent="0.2">
      <c r="B136" s="113" t="s">
        <v>1153</v>
      </c>
      <c r="C136" s="78" t="s">
        <v>6</v>
      </c>
      <c r="E136" s="131">
        <v>10272</v>
      </c>
      <c r="F136" s="136">
        <v>38284</v>
      </c>
      <c r="G136" s="25" t="s">
        <v>234</v>
      </c>
    </row>
    <row r="137" spans="2:7" ht="12.75" customHeight="1" x14ac:dyDescent="0.2">
      <c r="B137" s="113" t="s">
        <v>1152</v>
      </c>
      <c r="C137" s="78" t="s">
        <v>6</v>
      </c>
      <c r="E137" s="131">
        <v>24175</v>
      </c>
      <c r="F137" s="136">
        <v>38290</v>
      </c>
      <c r="G137" s="25" t="s">
        <v>234</v>
      </c>
    </row>
    <row r="138" spans="2:7" ht="12.75" customHeight="1" x14ac:dyDescent="0.2">
      <c r="B138" s="113" t="s">
        <v>1152</v>
      </c>
      <c r="C138" s="78" t="s">
        <v>44</v>
      </c>
      <c r="E138" s="131">
        <v>24175</v>
      </c>
      <c r="F138" s="136">
        <v>38291</v>
      </c>
      <c r="G138" s="25" t="s">
        <v>234</v>
      </c>
    </row>
    <row r="139" spans="2:7" ht="12.75" customHeight="1" x14ac:dyDescent="0.2">
      <c r="B139" s="113" t="s">
        <v>1153</v>
      </c>
      <c r="C139" s="78" t="s">
        <v>20</v>
      </c>
      <c r="E139" s="131">
        <v>11198</v>
      </c>
      <c r="F139" s="136">
        <v>38291</v>
      </c>
      <c r="G139" s="25" t="s">
        <v>234</v>
      </c>
    </row>
    <row r="140" spans="2:7" ht="12.75" customHeight="1" x14ac:dyDescent="0.2">
      <c r="B140" s="113" t="s">
        <v>1153</v>
      </c>
      <c r="C140" s="78" t="s">
        <v>1</v>
      </c>
      <c r="E140" s="131">
        <v>11198</v>
      </c>
      <c r="F140" s="136">
        <v>38291</v>
      </c>
      <c r="G140" s="25" t="s">
        <v>234</v>
      </c>
    </row>
    <row r="141" spans="2:7" ht="12.75" customHeight="1" x14ac:dyDescent="0.2">
      <c r="B141" s="113" t="s">
        <v>1152</v>
      </c>
      <c r="C141" s="78" t="s">
        <v>13</v>
      </c>
      <c r="E141" s="131">
        <v>25176</v>
      </c>
      <c r="F141" s="136">
        <v>38304</v>
      </c>
      <c r="G141" s="25" t="s">
        <v>234</v>
      </c>
    </row>
    <row r="142" spans="2:7" ht="12.75" customHeight="1" x14ac:dyDescent="0.2">
      <c r="B142" s="113" t="s">
        <v>1152</v>
      </c>
      <c r="C142" s="78" t="s">
        <v>162</v>
      </c>
      <c r="E142" s="131">
        <v>25176</v>
      </c>
      <c r="F142" s="136">
        <v>38304</v>
      </c>
      <c r="G142" s="25" t="s">
        <v>234</v>
      </c>
    </row>
    <row r="143" spans="2:7" ht="12.75" customHeight="1" x14ac:dyDescent="0.2">
      <c r="B143" s="113" t="s">
        <v>1152</v>
      </c>
      <c r="C143" s="78" t="s">
        <v>9</v>
      </c>
      <c r="E143" s="131">
        <v>25176</v>
      </c>
      <c r="F143" s="136">
        <v>38304</v>
      </c>
      <c r="G143" s="25" t="s">
        <v>234</v>
      </c>
    </row>
    <row r="144" spans="2:7" ht="12.75" customHeight="1" x14ac:dyDescent="0.2">
      <c r="B144" s="113" t="s">
        <v>1152</v>
      </c>
      <c r="C144" s="78" t="s">
        <v>44</v>
      </c>
      <c r="E144" s="131">
        <v>25176</v>
      </c>
      <c r="F144" s="136">
        <v>38304</v>
      </c>
      <c r="G144" s="25" t="s">
        <v>234</v>
      </c>
    </row>
    <row r="145" spans="2:7" ht="12.75" customHeight="1" x14ac:dyDescent="0.2">
      <c r="B145" s="113" t="s">
        <v>1153</v>
      </c>
      <c r="C145" s="78" t="s">
        <v>45</v>
      </c>
      <c r="E145" s="131">
        <v>11528</v>
      </c>
      <c r="F145" s="136">
        <v>38317</v>
      </c>
      <c r="G145" s="25" t="s">
        <v>234</v>
      </c>
    </row>
    <row r="146" spans="2:7" ht="12.75" customHeight="1" x14ac:dyDescent="0.2">
      <c r="B146" s="113" t="s">
        <v>1152</v>
      </c>
      <c r="C146" s="78" t="s">
        <v>49</v>
      </c>
      <c r="E146" s="131">
        <v>26478</v>
      </c>
      <c r="F146" s="136">
        <v>38332</v>
      </c>
      <c r="G146" s="25" t="s">
        <v>234</v>
      </c>
    </row>
    <row r="147" spans="2:7" ht="12.75" customHeight="1" x14ac:dyDescent="0.2">
      <c r="B147" s="113" t="s">
        <v>1153</v>
      </c>
      <c r="C147" s="78" t="s">
        <v>155</v>
      </c>
      <c r="E147" s="131">
        <v>11725</v>
      </c>
      <c r="F147" s="136">
        <v>38334</v>
      </c>
      <c r="G147" s="25" t="s">
        <v>234</v>
      </c>
    </row>
    <row r="148" spans="2:7" ht="12.75" customHeight="1" x14ac:dyDescent="0.2">
      <c r="B148" s="113" t="s">
        <v>1153</v>
      </c>
      <c r="C148" s="78" t="s">
        <v>18</v>
      </c>
      <c r="E148" s="131">
        <v>11901</v>
      </c>
      <c r="F148" s="136">
        <v>38352</v>
      </c>
      <c r="G148" s="25" t="s">
        <v>234</v>
      </c>
    </row>
    <row r="149" spans="2:7" ht="12.75" customHeight="1" x14ac:dyDescent="0.2">
      <c r="B149" s="113" t="s">
        <v>1152</v>
      </c>
      <c r="C149" s="78" t="s">
        <v>33</v>
      </c>
      <c r="E149" s="131">
        <v>27523</v>
      </c>
      <c r="F149" s="136">
        <v>38353</v>
      </c>
      <c r="G149" s="25" t="s">
        <v>234</v>
      </c>
    </row>
    <row r="150" spans="2:7" ht="12.75" customHeight="1" x14ac:dyDescent="0.2">
      <c r="B150" s="113" t="s">
        <v>1152</v>
      </c>
      <c r="C150" s="78" t="s">
        <v>1</v>
      </c>
      <c r="E150" s="131">
        <v>27532</v>
      </c>
      <c r="F150" s="136">
        <v>38354</v>
      </c>
      <c r="G150" s="25" t="s">
        <v>234</v>
      </c>
    </row>
    <row r="151" spans="2:7" ht="12.75" customHeight="1" x14ac:dyDescent="0.2">
      <c r="B151" s="113" t="s">
        <v>1152</v>
      </c>
      <c r="C151" s="78" t="s">
        <v>6</v>
      </c>
      <c r="E151" s="131">
        <v>28415</v>
      </c>
      <c r="F151" s="136">
        <v>38373</v>
      </c>
      <c r="G151" s="25" t="s">
        <v>234</v>
      </c>
    </row>
    <row r="152" spans="2:7" ht="12.75" customHeight="1" x14ac:dyDescent="0.2">
      <c r="B152" s="113" t="s">
        <v>1153</v>
      </c>
      <c r="C152" s="78" t="s">
        <v>6</v>
      </c>
      <c r="E152" s="131">
        <v>12149</v>
      </c>
      <c r="F152" s="136">
        <v>38373</v>
      </c>
      <c r="G152" s="25" t="s">
        <v>234</v>
      </c>
    </row>
    <row r="153" spans="2:7" ht="12.75" customHeight="1" x14ac:dyDescent="0.2">
      <c r="B153" s="113" t="s">
        <v>1152</v>
      </c>
      <c r="C153" s="78" t="s">
        <v>10</v>
      </c>
      <c r="E153" s="131">
        <v>29089</v>
      </c>
      <c r="F153" s="136">
        <v>38388</v>
      </c>
      <c r="G153" s="25" t="s">
        <v>234</v>
      </c>
    </row>
    <row r="154" spans="2:7" ht="12.75" customHeight="1" x14ac:dyDescent="0.2">
      <c r="B154" s="113" t="s">
        <v>1152</v>
      </c>
      <c r="C154" s="78" t="s">
        <v>44</v>
      </c>
      <c r="E154" s="131">
        <v>29089</v>
      </c>
      <c r="F154" s="136">
        <v>38388</v>
      </c>
      <c r="G154" s="25" t="s">
        <v>234</v>
      </c>
    </row>
    <row r="155" spans="2:7" ht="12.75" customHeight="1" x14ac:dyDescent="0.2">
      <c r="B155" s="113" t="s">
        <v>1152</v>
      </c>
      <c r="C155" s="78" t="s">
        <v>13</v>
      </c>
      <c r="E155" s="131">
        <v>29089</v>
      </c>
      <c r="F155" s="136">
        <v>38388</v>
      </c>
      <c r="G155" s="25" t="s">
        <v>234</v>
      </c>
    </row>
    <row r="156" spans="2:7" ht="12.75" customHeight="1" x14ac:dyDescent="0.2">
      <c r="B156" s="113" t="s">
        <v>1152</v>
      </c>
      <c r="C156" s="78" t="s">
        <v>162</v>
      </c>
      <c r="E156" s="131">
        <v>29089</v>
      </c>
      <c r="F156" s="136">
        <v>38388</v>
      </c>
      <c r="G156" s="25" t="s">
        <v>234</v>
      </c>
    </row>
    <row r="157" spans="2:7" ht="12.75" customHeight="1" x14ac:dyDescent="0.2">
      <c r="B157" s="113" t="s">
        <v>1152</v>
      </c>
      <c r="C157" s="78" t="s">
        <v>9</v>
      </c>
      <c r="E157" s="131">
        <v>29089</v>
      </c>
      <c r="F157" s="136">
        <v>38388</v>
      </c>
      <c r="G157" s="25" t="s">
        <v>234</v>
      </c>
    </row>
    <row r="158" spans="2:7" ht="12.75" customHeight="1" x14ac:dyDescent="0.2">
      <c r="B158" s="113" t="s">
        <v>1153</v>
      </c>
      <c r="C158" s="78" t="s">
        <v>45</v>
      </c>
      <c r="E158" s="131">
        <v>12496</v>
      </c>
      <c r="F158" s="136">
        <v>38402</v>
      </c>
      <c r="G158" s="25" t="s">
        <v>234</v>
      </c>
    </row>
    <row r="159" spans="2:7" ht="12.75" customHeight="1" x14ac:dyDescent="0.2">
      <c r="B159" s="113" t="s">
        <v>1152</v>
      </c>
      <c r="C159" s="78" t="s">
        <v>11</v>
      </c>
      <c r="E159" s="131">
        <v>29975</v>
      </c>
      <c r="F159" s="136">
        <v>38409</v>
      </c>
      <c r="G159" s="25" t="s">
        <v>234</v>
      </c>
    </row>
    <row r="160" spans="2:7" ht="12.75" customHeight="1" x14ac:dyDescent="0.2">
      <c r="B160" s="113" t="s">
        <v>1152</v>
      </c>
      <c r="C160" s="78" t="s">
        <v>165</v>
      </c>
      <c r="E160" s="131">
        <v>29975</v>
      </c>
      <c r="F160" s="136">
        <v>38409</v>
      </c>
      <c r="G160" s="25" t="s">
        <v>234</v>
      </c>
    </row>
    <row r="161" spans="2:7" ht="12.75" customHeight="1" x14ac:dyDescent="0.2">
      <c r="B161" s="113" t="s">
        <v>1153</v>
      </c>
      <c r="C161" s="78" t="s">
        <v>10</v>
      </c>
      <c r="E161" s="131">
        <v>12678</v>
      </c>
      <c r="F161" s="136">
        <v>38414</v>
      </c>
      <c r="G161" s="25" t="s">
        <v>234</v>
      </c>
    </row>
    <row r="162" spans="2:7" ht="12.75" customHeight="1" x14ac:dyDescent="0.2">
      <c r="B162" s="113" t="s">
        <v>1153</v>
      </c>
      <c r="C162" s="78" t="s">
        <v>9</v>
      </c>
      <c r="E162" s="131">
        <v>12678</v>
      </c>
      <c r="F162" s="136">
        <v>38414</v>
      </c>
      <c r="G162" s="25" t="s">
        <v>234</v>
      </c>
    </row>
    <row r="163" spans="2:7" ht="12.75" customHeight="1" x14ac:dyDescent="0.2">
      <c r="B163" s="113" t="s">
        <v>1152</v>
      </c>
      <c r="C163" s="78" t="s">
        <v>37</v>
      </c>
      <c r="E163" s="131">
        <v>30392</v>
      </c>
      <c r="F163" s="136">
        <v>38416</v>
      </c>
      <c r="G163" s="25" t="s">
        <v>234</v>
      </c>
    </row>
    <row r="164" spans="2:7" ht="12.75" customHeight="1" x14ac:dyDescent="0.2">
      <c r="B164" s="113" t="s">
        <v>1153</v>
      </c>
      <c r="C164" s="78" t="s">
        <v>23</v>
      </c>
      <c r="E164" s="131">
        <v>12769</v>
      </c>
      <c r="F164" s="136">
        <v>38424</v>
      </c>
      <c r="G164" s="25" t="s">
        <v>234</v>
      </c>
    </row>
    <row r="165" spans="2:7" ht="12.75" customHeight="1" x14ac:dyDescent="0.2">
      <c r="B165" s="113" t="s">
        <v>1153</v>
      </c>
      <c r="C165" s="78" t="s">
        <v>1</v>
      </c>
      <c r="E165" s="131">
        <v>12851</v>
      </c>
      <c r="F165" s="136">
        <v>38426</v>
      </c>
      <c r="G165" s="25" t="s">
        <v>234</v>
      </c>
    </row>
    <row r="166" spans="2:7" ht="12.75" customHeight="1" x14ac:dyDescent="0.2">
      <c r="B166" s="113" t="s">
        <v>1152</v>
      </c>
      <c r="C166" s="78" t="s">
        <v>6</v>
      </c>
      <c r="E166" s="131">
        <v>31349</v>
      </c>
      <c r="F166" s="136">
        <v>38437</v>
      </c>
      <c r="G166" s="25" t="s">
        <v>234</v>
      </c>
    </row>
    <row r="167" spans="2:7" ht="12.75" customHeight="1" x14ac:dyDescent="0.2">
      <c r="B167" s="113" t="s">
        <v>1152</v>
      </c>
      <c r="C167" s="78" t="s">
        <v>49</v>
      </c>
      <c r="E167" s="131">
        <v>31349</v>
      </c>
      <c r="F167" s="136">
        <v>38437</v>
      </c>
      <c r="G167" s="25" t="s">
        <v>234</v>
      </c>
    </row>
    <row r="168" spans="2:7" ht="12.75" customHeight="1" x14ac:dyDescent="0.2">
      <c r="B168" s="113" t="s">
        <v>1153</v>
      </c>
      <c r="C168" s="78" t="s">
        <v>6</v>
      </c>
      <c r="E168" s="131">
        <v>13156</v>
      </c>
      <c r="F168" s="136">
        <v>38437</v>
      </c>
      <c r="G168" s="25" t="s">
        <v>234</v>
      </c>
    </row>
    <row r="169" spans="2:7" ht="12.75" customHeight="1" x14ac:dyDescent="0.2">
      <c r="B169" s="113" t="s">
        <v>1153</v>
      </c>
      <c r="C169" s="78" t="s">
        <v>27</v>
      </c>
      <c r="E169" s="131">
        <v>13156</v>
      </c>
      <c r="F169" s="136">
        <v>38437</v>
      </c>
      <c r="G169" s="25" t="s">
        <v>234</v>
      </c>
    </row>
    <row r="170" spans="2:7" ht="12.75" customHeight="1" x14ac:dyDescent="0.2">
      <c r="B170" s="113" t="s">
        <v>1152</v>
      </c>
      <c r="C170" s="78" t="s">
        <v>44</v>
      </c>
      <c r="E170" s="131">
        <v>32149</v>
      </c>
      <c r="F170" s="136">
        <v>38451</v>
      </c>
      <c r="G170" s="25" t="s">
        <v>234</v>
      </c>
    </row>
    <row r="171" spans="2:7" ht="12.75" customHeight="1" x14ac:dyDescent="0.2">
      <c r="B171" s="113" t="s">
        <v>1152</v>
      </c>
      <c r="C171" s="78" t="s">
        <v>13</v>
      </c>
      <c r="E171" s="131">
        <v>32149</v>
      </c>
      <c r="F171" s="136">
        <v>38451</v>
      </c>
      <c r="G171" s="25" t="s">
        <v>234</v>
      </c>
    </row>
    <row r="172" spans="2:7" ht="12.75" customHeight="1" x14ac:dyDescent="0.2">
      <c r="B172" s="113" t="s">
        <v>1152</v>
      </c>
      <c r="C172" s="78" t="s">
        <v>162</v>
      </c>
      <c r="E172" s="131">
        <v>32149</v>
      </c>
      <c r="F172" s="136">
        <v>38451</v>
      </c>
      <c r="G172" s="25" t="s">
        <v>234</v>
      </c>
    </row>
    <row r="173" spans="2:7" ht="12.75" customHeight="1" x14ac:dyDescent="0.2">
      <c r="B173" s="113" t="s">
        <v>1152</v>
      </c>
      <c r="C173" s="78" t="s">
        <v>9</v>
      </c>
      <c r="E173" s="131">
        <v>32149</v>
      </c>
      <c r="F173" s="136">
        <v>38451</v>
      </c>
      <c r="G173" s="25" t="s">
        <v>234</v>
      </c>
    </row>
    <row r="174" spans="2:7" ht="12.75" customHeight="1" x14ac:dyDescent="0.2">
      <c r="B174" s="113" t="s">
        <v>1153</v>
      </c>
      <c r="C174" s="78" t="s">
        <v>45</v>
      </c>
      <c r="E174" s="131">
        <v>15164</v>
      </c>
      <c r="F174" s="136">
        <v>38470</v>
      </c>
      <c r="G174" s="25" t="s">
        <v>234</v>
      </c>
    </row>
    <row r="175" spans="2:7" ht="12.75" customHeight="1" x14ac:dyDescent="0.2">
      <c r="B175" s="113" t="s">
        <v>1153</v>
      </c>
      <c r="C175" s="78" t="s">
        <v>20</v>
      </c>
      <c r="E175" s="131">
        <v>15164</v>
      </c>
      <c r="F175" s="136">
        <v>38470</v>
      </c>
      <c r="G175" s="25" t="s">
        <v>234</v>
      </c>
    </row>
    <row r="176" spans="2:7" ht="12.75" customHeight="1" x14ac:dyDescent="0.2">
      <c r="B176" s="113" t="s">
        <v>1153</v>
      </c>
      <c r="C176" s="78" t="s">
        <v>31</v>
      </c>
      <c r="E176" s="131">
        <v>15258</v>
      </c>
      <c r="F176" s="136">
        <v>38472</v>
      </c>
      <c r="G176" s="25" t="s">
        <v>234</v>
      </c>
    </row>
    <row r="177" spans="2:7" ht="12.75" customHeight="1" x14ac:dyDescent="0.2">
      <c r="B177" s="113" t="s">
        <v>1152</v>
      </c>
      <c r="C177" s="78" t="s">
        <v>6</v>
      </c>
      <c r="E177" s="131">
        <v>34561</v>
      </c>
      <c r="F177" s="136">
        <v>38491</v>
      </c>
      <c r="G177" s="25" t="s">
        <v>234</v>
      </c>
    </row>
    <row r="178" spans="2:7" ht="12.75" customHeight="1" x14ac:dyDescent="0.2">
      <c r="B178" s="113" t="s">
        <v>1153</v>
      </c>
      <c r="C178" s="78" t="s">
        <v>6</v>
      </c>
      <c r="E178" s="131">
        <v>16416</v>
      </c>
      <c r="F178" s="136">
        <v>38491</v>
      </c>
      <c r="G178" s="25" t="s">
        <v>234</v>
      </c>
    </row>
    <row r="179" spans="2:7" ht="12.75" customHeight="1" x14ac:dyDescent="0.2">
      <c r="B179" s="113" t="s">
        <v>1153</v>
      </c>
      <c r="C179" s="78" t="s">
        <v>13</v>
      </c>
      <c r="E179" s="131">
        <v>16607</v>
      </c>
      <c r="F179" s="136">
        <v>38493</v>
      </c>
      <c r="G179" s="25" t="s">
        <v>234</v>
      </c>
    </row>
    <row r="180" spans="2:7" ht="12.75" customHeight="1" x14ac:dyDescent="0.2">
      <c r="B180" s="113" t="s">
        <v>1152</v>
      </c>
      <c r="C180" s="78" t="s">
        <v>31</v>
      </c>
      <c r="E180" s="131">
        <v>34955</v>
      </c>
      <c r="F180" s="136">
        <v>38500</v>
      </c>
      <c r="G180" s="25" t="s">
        <v>234</v>
      </c>
    </row>
    <row r="181" spans="2:7" ht="12.75" customHeight="1" x14ac:dyDescent="0.2">
      <c r="B181" s="113" t="s">
        <v>1152</v>
      </c>
      <c r="C181" s="78" t="s">
        <v>25</v>
      </c>
      <c r="E181" s="131">
        <v>34955</v>
      </c>
      <c r="F181" s="136">
        <v>38500</v>
      </c>
      <c r="G181" s="25" t="s">
        <v>234</v>
      </c>
    </row>
    <row r="182" spans="2:7" ht="12.75" customHeight="1" x14ac:dyDescent="0.2">
      <c r="B182" s="113" t="s">
        <v>1152</v>
      </c>
      <c r="C182" s="78" t="s">
        <v>13</v>
      </c>
      <c r="E182" s="131">
        <v>35733</v>
      </c>
      <c r="F182" s="136">
        <v>38514</v>
      </c>
      <c r="G182" s="25" t="s">
        <v>234</v>
      </c>
    </row>
    <row r="183" spans="2:7" ht="12.75" customHeight="1" x14ac:dyDescent="0.2">
      <c r="B183" s="113" t="s">
        <v>1152</v>
      </c>
      <c r="C183" s="78" t="s">
        <v>44</v>
      </c>
      <c r="E183" s="131">
        <v>35733</v>
      </c>
      <c r="F183" s="136">
        <v>38514</v>
      </c>
      <c r="G183" s="25" t="s">
        <v>234</v>
      </c>
    </row>
    <row r="184" spans="2:7" ht="12.75" customHeight="1" x14ac:dyDescent="0.2">
      <c r="B184" s="113" t="s">
        <v>1152</v>
      </c>
      <c r="C184" s="78" t="s">
        <v>162</v>
      </c>
      <c r="E184" s="131">
        <v>35733</v>
      </c>
      <c r="F184" s="136">
        <v>38514</v>
      </c>
      <c r="G184" s="25" t="s">
        <v>234</v>
      </c>
    </row>
    <row r="185" spans="2:7" ht="12.75" customHeight="1" x14ac:dyDescent="0.2">
      <c r="B185" s="113" t="s">
        <v>1152</v>
      </c>
      <c r="C185" s="78" t="s">
        <v>9</v>
      </c>
      <c r="E185" s="131">
        <v>35733</v>
      </c>
      <c r="F185" s="136">
        <v>38514</v>
      </c>
      <c r="G185" s="25" t="s">
        <v>234</v>
      </c>
    </row>
    <row r="186" spans="2:7" ht="12.75" customHeight="1" x14ac:dyDescent="0.2">
      <c r="B186" s="113" t="s">
        <v>1152</v>
      </c>
      <c r="C186" s="78" t="s">
        <v>2</v>
      </c>
      <c r="E186" s="131">
        <v>35733</v>
      </c>
      <c r="F186" s="136">
        <v>38514</v>
      </c>
      <c r="G186" s="25" t="s">
        <v>234</v>
      </c>
    </row>
    <row r="187" spans="2:7" ht="12.75" customHeight="1" x14ac:dyDescent="0.2">
      <c r="B187" s="113" t="s">
        <v>1152</v>
      </c>
      <c r="C187" s="78" t="s">
        <v>49</v>
      </c>
      <c r="E187" s="131">
        <v>35733</v>
      </c>
      <c r="F187" s="136">
        <v>38514</v>
      </c>
      <c r="G187" s="25" t="s">
        <v>234</v>
      </c>
    </row>
    <row r="188" spans="2:7" ht="12.75" customHeight="1" x14ac:dyDescent="0.2">
      <c r="B188" s="113" t="s">
        <v>1153</v>
      </c>
      <c r="C188" s="78" t="s">
        <v>18</v>
      </c>
      <c r="E188" s="131">
        <v>17681</v>
      </c>
      <c r="F188" s="136">
        <v>38514</v>
      </c>
      <c r="G188" s="25" t="s">
        <v>234</v>
      </c>
    </row>
    <row r="189" spans="2:7" ht="12.75" customHeight="1" x14ac:dyDescent="0.2">
      <c r="B189" s="113" t="s">
        <v>1152</v>
      </c>
      <c r="C189" s="78" t="s">
        <v>70</v>
      </c>
      <c r="E189" s="131">
        <v>35760</v>
      </c>
      <c r="F189" s="136">
        <v>38516</v>
      </c>
      <c r="G189" s="25" t="s">
        <v>234</v>
      </c>
    </row>
    <row r="190" spans="2:7" ht="12.75" customHeight="1" x14ac:dyDescent="0.2">
      <c r="B190" s="113" t="s">
        <v>1153</v>
      </c>
      <c r="C190" s="78" t="s">
        <v>27</v>
      </c>
      <c r="E190" s="131">
        <v>17891</v>
      </c>
      <c r="F190" s="136">
        <v>38521</v>
      </c>
      <c r="G190" s="25" t="s">
        <v>234</v>
      </c>
    </row>
    <row r="191" spans="2:7" ht="12.75" customHeight="1" x14ac:dyDescent="0.2">
      <c r="B191" s="113" t="s">
        <v>1152</v>
      </c>
      <c r="C191" s="78" t="s">
        <v>1</v>
      </c>
      <c r="E191" s="131">
        <v>37109</v>
      </c>
      <c r="F191" s="136">
        <v>38536</v>
      </c>
      <c r="G191" s="25" t="s">
        <v>234</v>
      </c>
    </row>
    <row r="192" spans="2:7" ht="12.75" customHeight="1" x14ac:dyDescent="0.2">
      <c r="B192" s="113" t="s">
        <v>1152</v>
      </c>
      <c r="C192" s="78" t="s">
        <v>33</v>
      </c>
      <c r="E192" s="131">
        <v>37392</v>
      </c>
      <c r="F192" s="136">
        <v>38542</v>
      </c>
      <c r="G192" s="25" t="s">
        <v>234</v>
      </c>
    </row>
    <row r="193" spans="2:7" ht="12.75" customHeight="1" x14ac:dyDescent="0.2">
      <c r="B193" s="113" t="s">
        <v>1152</v>
      </c>
      <c r="C193" s="78" t="s">
        <v>6</v>
      </c>
      <c r="E193" s="131">
        <v>37729</v>
      </c>
      <c r="F193" s="136">
        <v>38549</v>
      </c>
      <c r="G193" s="25" t="s">
        <v>234</v>
      </c>
    </row>
    <row r="194" spans="2:7" ht="12.75" customHeight="1" x14ac:dyDescent="0.2">
      <c r="B194" s="113" t="s">
        <v>1153</v>
      </c>
      <c r="C194" s="78" t="s">
        <v>45</v>
      </c>
      <c r="E194" s="131">
        <v>19379</v>
      </c>
      <c r="F194" s="136">
        <v>38549</v>
      </c>
      <c r="G194" s="25" t="s">
        <v>234</v>
      </c>
    </row>
    <row r="195" spans="2:7" ht="12.75" customHeight="1" x14ac:dyDescent="0.2">
      <c r="B195" s="113" t="s">
        <v>1153</v>
      </c>
      <c r="C195" s="78" t="s">
        <v>20</v>
      </c>
      <c r="E195" s="131">
        <v>19379</v>
      </c>
      <c r="F195" s="136">
        <v>38549</v>
      </c>
      <c r="G195" s="25" t="s">
        <v>234</v>
      </c>
    </row>
    <row r="196" spans="2:7" ht="12.75" customHeight="1" x14ac:dyDescent="0.2">
      <c r="B196" s="113" t="s">
        <v>1153</v>
      </c>
      <c r="C196" s="78" t="s">
        <v>67</v>
      </c>
      <c r="E196" s="131">
        <v>19379</v>
      </c>
      <c r="F196" s="136">
        <v>38549</v>
      </c>
      <c r="G196" s="25" t="s">
        <v>234</v>
      </c>
    </row>
    <row r="197" spans="2:7" ht="12.75" customHeight="1" x14ac:dyDescent="0.2">
      <c r="B197" s="113" t="s">
        <v>1153</v>
      </c>
      <c r="C197" s="78" t="s">
        <v>6</v>
      </c>
      <c r="E197" s="131">
        <v>19731</v>
      </c>
      <c r="F197" s="136">
        <v>38554</v>
      </c>
      <c r="G197" s="25" t="s">
        <v>234</v>
      </c>
    </row>
    <row r="198" spans="2:7" ht="12.75" customHeight="1" x14ac:dyDescent="0.2">
      <c r="B198" s="113" t="s">
        <v>1152</v>
      </c>
      <c r="C198" s="78" t="s">
        <v>37</v>
      </c>
      <c r="E198" s="131">
        <v>38140</v>
      </c>
      <c r="F198" s="136">
        <v>38556</v>
      </c>
      <c r="G198" s="25" t="s">
        <v>234</v>
      </c>
    </row>
    <row r="199" spans="2:7" ht="12.75" customHeight="1" x14ac:dyDescent="0.2">
      <c r="B199" s="113" t="s">
        <v>1152</v>
      </c>
      <c r="C199" s="78" t="s">
        <v>32</v>
      </c>
      <c r="E199" s="131">
        <v>38479</v>
      </c>
      <c r="F199" s="136">
        <v>38563</v>
      </c>
      <c r="G199" s="25" t="s">
        <v>234</v>
      </c>
    </row>
    <row r="200" spans="2:7" ht="12.75" customHeight="1" x14ac:dyDescent="0.2">
      <c r="B200" s="113" t="s">
        <v>1152</v>
      </c>
      <c r="C200" s="78" t="s">
        <v>10</v>
      </c>
      <c r="E200" s="131">
        <v>38479</v>
      </c>
      <c r="F200" s="136">
        <v>38563</v>
      </c>
      <c r="G200" s="25" t="s">
        <v>234</v>
      </c>
    </row>
    <row r="201" spans="2:7" ht="12.75" customHeight="1" x14ac:dyDescent="0.2">
      <c r="B201" s="113" t="s">
        <v>1153</v>
      </c>
      <c r="C201" s="78" t="s">
        <v>9</v>
      </c>
      <c r="E201" s="131">
        <v>20179</v>
      </c>
      <c r="F201" s="136">
        <v>38563</v>
      </c>
      <c r="G201" s="25" t="s">
        <v>234</v>
      </c>
    </row>
    <row r="202" spans="2:7" ht="12.75" customHeight="1" x14ac:dyDescent="0.2">
      <c r="B202" s="113" t="s">
        <v>1152</v>
      </c>
      <c r="C202" s="78" t="s">
        <v>67</v>
      </c>
      <c r="E202" s="131">
        <v>39084</v>
      </c>
      <c r="F202" s="136">
        <v>38576</v>
      </c>
      <c r="G202" s="25" t="s">
        <v>234</v>
      </c>
    </row>
    <row r="203" spans="2:7" ht="12.75" customHeight="1" x14ac:dyDescent="0.2">
      <c r="B203" s="113" t="s">
        <v>1153</v>
      </c>
      <c r="C203" s="78" t="s">
        <v>26</v>
      </c>
      <c r="E203" s="131">
        <v>20637</v>
      </c>
      <c r="F203" s="136">
        <v>38576</v>
      </c>
      <c r="G203" s="25" t="s">
        <v>234</v>
      </c>
    </row>
    <row r="204" spans="2:7" ht="12.75" customHeight="1" x14ac:dyDescent="0.2">
      <c r="B204" s="113" t="s">
        <v>1152</v>
      </c>
      <c r="C204" s="78" t="s">
        <v>3</v>
      </c>
      <c r="E204" s="131">
        <v>39533</v>
      </c>
      <c r="F204" s="136">
        <v>38584</v>
      </c>
      <c r="G204" s="25" t="s">
        <v>234</v>
      </c>
    </row>
    <row r="205" spans="2:7" ht="12.75" customHeight="1" x14ac:dyDescent="0.2">
      <c r="B205" s="113" t="s">
        <v>1152</v>
      </c>
      <c r="C205" s="78" t="s">
        <v>72</v>
      </c>
      <c r="E205" s="131">
        <v>39533</v>
      </c>
      <c r="F205" s="136">
        <v>38584</v>
      </c>
      <c r="G205" s="25" t="s">
        <v>234</v>
      </c>
    </row>
    <row r="206" spans="2:7" x14ac:dyDescent="0.2">
      <c r="B206" s="113" t="s">
        <v>1152</v>
      </c>
      <c r="C206" s="78" t="s">
        <v>44</v>
      </c>
      <c r="E206" s="131">
        <v>39958</v>
      </c>
      <c r="F206" s="136">
        <v>38591</v>
      </c>
      <c r="G206" s="25" t="s">
        <v>234</v>
      </c>
    </row>
    <row r="207" spans="2:7" ht="12.75" customHeight="1" x14ac:dyDescent="0.2">
      <c r="B207" s="113" t="s">
        <v>1152</v>
      </c>
      <c r="C207" s="78" t="s">
        <v>13</v>
      </c>
      <c r="E207" s="131">
        <v>39958</v>
      </c>
      <c r="F207" s="136">
        <v>38591</v>
      </c>
      <c r="G207" s="25" t="s">
        <v>234</v>
      </c>
    </row>
    <row r="208" spans="2:7" ht="12.75" customHeight="1" x14ac:dyDescent="0.2">
      <c r="B208" s="113" t="s">
        <v>1152</v>
      </c>
      <c r="C208" s="78" t="s">
        <v>162</v>
      </c>
      <c r="E208" s="131">
        <v>39958</v>
      </c>
      <c r="F208" s="136">
        <v>38591</v>
      </c>
      <c r="G208" s="25" t="s">
        <v>234</v>
      </c>
    </row>
    <row r="209" spans="2:7" ht="12.75" customHeight="1" x14ac:dyDescent="0.2">
      <c r="B209" s="113" t="s">
        <v>1152</v>
      </c>
      <c r="C209" s="78" t="s">
        <v>9</v>
      </c>
      <c r="E209" s="131">
        <v>39958</v>
      </c>
      <c r="F209" s="136">
        <v>38591</v>
      </c>
      <c r="G209" s="25" t="s">
        <v>234</v>
      </c>
    </row>
    <row r="210" spans="2:7" ht="12.75" customHeight="1" x14ac:dyDescent="0.2">
      <c r="B210" s="113" t="s">
        <v>1153</v>
      </c>
      <c r="C210" s="78" t="s">
        <v>10</v>
      </c>
      <c r="E210" s="131">
        <v>21568</v>
      </c>
      <c r="F210" s="136">
        <v>38598</v>
      </c>
      <c r="G210" s="25" t="s">
        <v>234</v>
      </c>
    </row>
    <row r="211" spans="2:7" ht="12.75" customHeight="1" x14ac:dyDescent="0.2">
      <c r="B211" s="113" t="s">
        <v>1153</v>
      </c>
      <c r="C211" s="78" t="s">
        <v>2</v>
      </c>
      <c r="E211" s="131">
        <v>21568</v>
      </c>
      <c r="F211" s="136">
        <v>38598</v>
      </c>
      <c r="G211" s="25" t="s">
        <v>234</v>
      </c>
    </row>
    <row r="212" spans="2:7" ht="12.75" customHeight="1" x14ac:dyDescent="0.2">
      <c r="B212" s="113" t="s">
        <v>1153</v>
      </c>
      <c r="C212" s="78" t="s">
        <v>14</v>
      </c>
      <c r="E212" s="131">
        <v>21568</v>
      </c>
      <c r="F212" s="136">
        <v>38598</v>
      </c>
      <c r="G212" s="25" t="s">
        <v>234</v>
      </c>
    </row>
    <row r="213" spans="2:7" ht="12.75" customHeight="1" x14ac:dyDescent="0.2">
      <c r="B213" s="113" t="s">
        <v>1153</v>
      </c>
      <c r="C213" s="78" t="s">
        <v>3</v>
      </c>
      <c r="E213" s="131">
        <v>21568</v>
      </c>
      <c r="F213" s="136">
        <v>38598</v>
      </c>
      <c r="G213" s="25" t="s">
        <v>234</v>
      </c>
    </row>
    <row r="214" spans="2:7" ht="12.75" customHeight="1" x14ac:dyDescent="0.2">
      <c r="B214" s="113" t="s">
        <v>1153</v>
      </c>
      <c r="C214" s="78" t="s">
        <v>15</v>
      </c>
      <c r="E214" s="131">
        <v>21568</v>
      </c>
      <c r="F214" s="136">
        <v>38598</v>
      </c>
      <c r="G214" s="25" t="s">
        <v>234</v>
      </c>
    </row>
    <row r="215" spans="2:7" ht="12.75" customHeight="1" x14ac:dyDescent="0.2">
      <c r="B215" s="113" t="s">
        <v>1153</v>
      </c>
      <c r="C215" s="78" t="s">
        <v>16</v>
      </c>
      <c r="E215" s="131">
        <v>21568</v>
      </c>
      <c r="F215" s="136">
        <v>38598</v>
      </c>
      <c r="G215" s="25" t="s">
        <v>234</v>
      </c>
    </row>
    <row r="216" spans="2:7" ht="12.75" customHeight="1" x14ac:dyDescent="0.2">
      <c r="B216" s="113" t="s">
        <v>1153</v>
      </c>
      <c r="C216" s="78" t="s">
        <v>25</v>
      </c>
      <c r="E216" s="131">
        <v>21568</v>
      </c>
      <c r="F216" s="136">
        <v>38598</v>
      </c>
      <c r="G216" s="25" t="s">
        <v>234</v>
      </c>
    </row>
    <row r="217" spans="2:7" ht="12.75" customHeight="1" x14ac:dyDescent="0.2">
      <c r="B217" s="113" t="s">
        <v>1153</v>
      </c>
      <c r="C217" s="78" t="s">
        <v>17</v>
      </c>
      <c r="E217" s="131">
        <v>21568</v>
      </c>
      <c r="F217" s="136">
        <v>38598</v>
      </c>
      <c r="G217" s="25" t="s">
        <v>234</v>
      </c>
    </row>
    <row r="218" spans="2:7" ht="12.75" customHeight="1" x14ac:dyDescent="0.2">
      <c r="B218" s="113" t="s">
        <v>1153</v>
      </c>
      <c r="C218" s="78" t="s">
        <v>106</v>
      </c>
      <c r="E218" s="131">
        <v>21568</v>
      </c>
      <c r="F218" s="136">
        <v>38598</v>
      </c>
      <c r="G218" s="25" t="s">
        <v>234</v>
      </c>
    </row>
    <row r="219" spans="2:7" ht="12.75" customHeight="1" x14ac:dyDescent="0.2">
      <c r="B219" s="113" t="s">
        <v>1153</v>
      </c>
      <c r="C219" s="78" t="s">
        <v>1</v>
      </c>
      <c r="E219" s="131">
        <v>21588</v>
      </c>
      <c r="F219" s="136">
        <v>38600</v>
      </c>
      <c r="G219" s="25" t="s">
        <v>234</v>
      </c>
    </row>
    <row r="220" spans="2:7" ht="12.75" customHeight="1" x14ac:dyDescent="0.2">
      <c r="B220" s="113" t="s">
        <v>1152</v>
      </c>
      <c r="C220" s="78" t="s">
        <v>6</v>
      </c>
      <c r="E220" s="131">
        <v>40823</v>
      </c>
      <c r="F220" s="136">
        <v>38605</v>
      </c>
      <c r="G220" s="25" t="s">
        <v>234</v>
      </c>
    </row>
    <row r="221" spans="2:7" ht="12.75" customHeight="1" x14ac:dyDescent="0.2">
      <c r="B221" s="113" t="s">
        <v>1152</v>
      </c>
      <c r="C221" s="78" t="s">
        <v>49</v>
      </c>
      <c r="E221" s="131">
        <v>40823</v>
      </c>
      <c r="F221" s="136">
        <v>38605</v>
      </c>
      <c r="G221" s="25" t="s">
        <v>234</v>
      </c>
    </row>
    <row r="222" spans="2:7" ht="12.75" customHeight="1" x14ac:dyDescent="0.2">
      <c r="B222" s="113" t="s">
        <v>1153</v>
      </c>
      <c r="C222" s="78" t="s">
        <v>6</v>
      </c>
      <c r="E222" s="131">
        <v>22819</v>
      </c>
      <c r="F222" s="136">
        <v>38626</v>
      </c>
      <c r="G222" s="25" t="s">
        <v>234</v>
      </c>
    </row>
    <row r="223" spans="2:7" ht="12.75" customHeight="1" x14ac:dyDescent="0.2">
      <c r="B223" s="113" t="s">
        <v>1153</v>
      </c>
      <c r="C223" s="78" t="s">
        <v>71</v>
      </c>
      <c r="E223" s="131">
        <v>22819</v>
      </c>
      <c r="F223" s="136">
        <v>38626</v>
      </c>
      <c r="G223" s="25" t="s">
        <v>234</v>
      </c>
    </row>
    <row r="224" spans="2:7" ht="12.75" customHeight="1" x14ac:dyDescent="0.2">
      <c r="B224" s="113" t="s">
        <v>1153</v>
      </c>
      <c r="C224" s="78" t="s">
        <v>45</v>
      </c>
      <c r="E224" s="131">
        <v>23282</v>
      </c>
      <c r="F224" s="136">
        <v>38637</v>
      </c>
      <c r="G224" s="25" t="s">
        <v>234</v>
      </c>
    </row>
    <row r="225" spans="2:7" ht="12.75" customHeight="1" x14ac:dyDescent="0.2">
      <c r="B225" s="113" t="s">
        <v>1153</v>
      </c>
      <c r="C225" s="78" t="s">
        <v>20</v>
      </c>
      <c r="E225" s="131">
        <v>23282</v>
      </c>
      <c r="F225" s="136">
        <v>38637</v>
      </c>
      <c r="G225" s="25" t="s">
        <v>234</v>
      </c>
    </row>
    <row r="226" spans="2:7" ht="12.75" customHeight="1" x14ac:dyDescent="0.2">
      <c r="B226" s="113" t="s">
        <v>1152</v>
      </c>
      <c r="C226" s="78" t="s">
        <v>6</v>
      </c>
      <c r="E226" s="131">
        <v>43889</v>
      </c>
      <c r="F226" s="136">
        <v>38654</v>
      </c>
      <c r="G226" s="25" t="s">
        <v>234</v>
      </c>
    </row>
    <row r="227" spans="2:7" ht="12.75" customHeight="1" x14ac:dyDescent="0.2">
      <c r="B227" s="113" t="s">
        <v>1152</v>
      </c>
      <c r="C227" s="78" t="s">
        <v>13</v>
      </c>
      <c r="E227" s="131">
        <v>43889</v>
      </c>
      <c r="F227" s="136">
        <v>38654</v>
      </c>
      <c r="G227" s="25" t="s">
        <v>234</v>
      </c>
    </row>
    <row r="228" spans="2:7" ht="12.75" customHeight="1" x14ac:dyDescent="0.2">
      <c r="B228" s="113" t="s">
        <v>1152</v>
      </c>
      <c r="C228" s="78" t="s">
        <v>44</v>
      </c>
      <c r="E228" s="131">
        <v>43889</v>
      </c>
      <c r="F228" s="136">
        <v>38654</v>
      </c>
      <c r="G228" s="25" t="s">
        <v>234</v>
      </c>
    </row>
    <row r="229" spans="2:7" ht="12.75" customHeight="1" x14ac:dyDescent="0.2">
      <c r="B229" s="113" t="s">
        <v>1152</v>
      </c>
      <c r="C229" s="78" t="s">
        <v>162</v>
      </c>
      <c r="E229" s="131">
        <v>43889</v>
      </c>
      <c r="F229" s="136">
        <v>38654</v>
      </c>
      <c r="G229" s="25" t="s">
        <v>234</v>
      </c>
    </row>
    <row r="230" spans="2:7" ht="12.75" customHeight="1" x14ac:dyDescent="0.2">
      <c r="B230" s="113" t="s">
        <v>1152</v>
      </c>
      <c r="C230" s="78" t="s">
        <v>9</v>
      </c>
      <c r="E230" s="131">
        <v>43889</v>
      </c>
      <c r="F230" s="136">
        <v>38654</v>
      </c>
      <c r="G230" s="25" t="s">
        <v>234</v>
      </c>
    </row>
    <row r="231" spans="2:7" ht="12.75" customHeight="1" x14ac:dyDescent="0.2">
      <c r="B231" s="113" t="s">
        <v>1153</v>
      </c>
      <c r="C231" s="78" t="s">
        <v>13</v>
      </c>
      <c r="E231" s="131">
        <v>24650</v>
      </c>
      <c r="F231" s="136">
        <v>38661</v>
      </c>
      <c r="G231" s="25" t="s">
        <v>234</v>
      </c>
    </row>
    <row r="232" spans="2:7" ht="12.75" customHeight="1" x14ac:dyDescent="0.2">
      <c r="B232" s="113" t="s">
        <v>1152</v>
      </c>
      <c r="C232" s="78" t="s">
        <v>37</v>
      </c>
      <c r="E232" s="131">
        <v>45822</v>
      </c>
      <c r="F232" s="136">
        <v>38682</v>
      </c>
      <c r="G232" s="25" t="s">
        <v>234</v>
      </c>
    </row>
    <row r="233" spans="2:7" ht="12.75" customHeight="1" x14ac:dyDescent="0.2">
      <c r="B233" s="113" t="s">
        <v>1152</v>
      </c>
      <c r="C233" s="78" t="s">
        <v>77</v>
      </c>
      <c r="E233" s="131">
        <v>45822</v>
      </c>
      <c r="F233" s="136">
        <v>38682</v>
      </c>
      <c r="G233" s="25" t="s">
        <v>234</v>
      </c>
    </row>
    <row r="234" spans="2:7" ht="12.75" customHeight="1" x14ac:dyDescent="0.2">
      <c r="B234" s="113" t="s">
        <v>1153</v>
      </c>
      <c r="C234" s="78" t="s">
        <v>6</v>
      </c>
      <c r="E234" s="131">
        <v>25742</v>
      </c>
      <c r="F234" s="136">
        <v>38683</v>
      </c>
      <c r="G234" s="25" t="s">
        <v>234</v>
      </c>
    </row>
    <row r="235" spans="2:7" ht="12.75" customHeight="1" x14ac:dyDescent="0.2">
      <c r="B235" s="113" t="s">
        <v>1153</v>
      </c>
      <c r="C235" s="78" t="s">
        <v>78</v>
      </c>
      <c r="E235" s="131">
        <v>25742</v>
      </c>
      <c r="F235" s="136">
        <v>38683</v>
      </c>
      <c r="G235" s="25" t="s">
        <v>234</v>
      </c>
    </row>
    <row r="236" spans="2:7" ht="12.75" customHeight="1" x14ac:dyDescent="0.2">
      <c r="B236" s="113" t="s">
        <v>1153</v>
      </c>
      <c r="C236" s="78" t="s">
        <v>45</v>
      </c>
      <c r="E236" s="131">
        <v>25742</v>
      </c>
      <c r="F236" s="136">
        <v>38683</v>
      </c>
      <c r="G236" s="25" t="s">
        <v>234</v>
      </c>
    </row>
    <row r="237" spans="2:7" ht="12.75" customHeight="1" x14ac:dyDescent="0.2">
      <c r="B237" s="113" t="s">
        <v>1152</v>
      </c>
      <c r="C237" s="78" t="s">
        <v>6</v>
      </c>
      <c r="E237" s="131">
        <v>46532</v>
      </c>
      <c r="F237" s="136">
        <v>38696</v>
      </c>
      <c r="G237" s="25" t="s">
        <v>234</v>
      </c>
    </row>
    <row r="238" spans="2:7" ht="12.75" customHeight="1" x14ac:dyDescent="0.2">
      <c r="B238" s="113" t="s">
        <v>1153</v>
      </c>
      <c r="C238" s="78" t="s">
        <v>39</v>
      </c>
      <c r="E238" s="131">
        <v>26890</v>
      </c>
      <c r="F238" s="136">
        <v>38703</v>
      </c>
      <c r="G238" s="25" t="s">
        <v>234</v>
      </c>
    </row>
    <row r="239" spans="2:7" ht="12.75" customHeight="1" x14ac:dyDescent="0.2">
      <c r="B239" s="113" t="s">
        <v>1153</v>
      </c>
      <c r="C239" s="78" t="s">
        <v>20</v>
      </c>
      <c r="E239" s="131">
        <v>27344</v>
      </c>
      <c r="F239" s="136">
        <v>38710</v>
      </c>
      <c r="G239" s="25" t="s">
        <v>234</v>
      </c>
    </row>
    <row r="240" spans="2:7" ht="12.75" customHeight="1" x14ac:dyDescent="0.2">
      <c r="B240" s="113" t="s">
        <v>1152</v>
      </c>
      <c r="C240" s="78" t="s">
        <v>33</v>
      </c>
      <c r="E240" s="131">
        <v>47626</v>
      </c>
      <c r="F240" s="136">
        <v>38724</v>
      </c>
      <c r="G240" s="25" t="s">
        <v>234</v>
      </c>
    </row>
    <row r="241" spans="2:7" ht="12.75" customHeight="1" x14ac:dyDescent="0.2">
      <c r="B241" s="113" t="s">
        <v>1153</v>
      </c>
      <c r="C241" s="78" t="s">
        <v>9</v>
      </c>
      <c r="E241" s="131">
        <v>27920</v>
      </c>
      <c r="F241" s="136">
        <v>38724</v>
      </c>
      <c r="G241" s="25" t="s">
        <v>234</v>
      </c>
    </row>
    <row r="242" spans="2:7" ht="12.75" customHeight="1" x14ac:dyDescent="0.2">
      <c r="B242" s="113" t="s">
        <v>1153</v>
      </c>
      <c r="C242" s="78" t="s">
        <v>71</v>
      </c>
      <c r="E242" s="131">
        <v>27920</v>
      </c>
      <c r="F242" s="136">
        <v>38724</v>
      </c>
      <c r="G242" s="25" t="s">
        <v>234</v>
      </c>
    </row>
    <row r="243" spans="2:7" ht="12.75" customHeight="1" x14ac:dyDescent="0.2">
      <c r="B243" s="113" t="s">
        <v>1152</v>
      </c>
      <c r="C243" s="78" t="s">
        <v>1</v>
      </c>
      <c r="E243" s="131">
        <v>47626</v>
      </c>
      <c r="F243" s="136">
        <v>38725</v>
      </c>
      <c r="G243" s="25" t="s">
        <v>234</v>
      </c>
    </row>
    <row r="244" spans="2:7" ht="12.75" customHeight="1" x14ac:dyDescent="0.2">
      <c r="B244" s="113" t="s">
        <v>1153</v>
      </c>
      <c r="C244" s="78" t="s">
        <v>1</v>
      </c>
      <c r="E244" s="131">
        <v>27920</v>
      </c>
      <c r="F244" s="136">
        <v>38725</v>
      </c>
      <c r="G244" s="25" t="s">
        <v>234</v>
      </c>
    </row>
    <row r="245" spans="2:7" ht="12.75" customHeight="1" x14ac:dyDescent="0.2">
      <c r="B245" s="113" t="s">
        <v>1152</v>
      </c>
      <c r="C245" s="78" t="s">
        <v>13</v>
      </c>
      <c r="E245" s="131">
        <v>47952</v>
      </c>
      <c r="F245" s="136">
        <v>38731</v>
      </c>
      <c r="G245" s="25" t="s">
        <v>234</v>
      </c>
    </row>
    <row r="246" spans="2:7" ht="12.75" customHeight="1" x14ac:dyDescent="0.2">
      <c r="B246" s="113" t="s">
        <v>1152</v>
      </c>
      <c r="C246" s="78" t="s">
        <v>44</v>
      </c>
      <c r="E246" s="131">
        <v>47952</v>
      </c>
      <c r="F246" s="136">
        <v>38731</v>
      </c>
      <c r="G246" s="25" t="s">
        <v>234</v>
      </c>
    </row>
    <row r="247" spans="2:7" ht="12.75" customHeight="1" x14ac:dyDescent="0.2">
      <c r="B247" s="113" t="s">
        <v>1152</v>
      </c>
      <c r="C247" s="78" t="s">
        <v>162</v>
      </c>
      <c r="E247" s="131">
        <v>47952</v>
      </c>
      <c r="F247" s="136">
        <v>38731</v>
      </c>
      <c r="G247" s="25" t="s">
        <v>234</v>
      </c>
    </row>
    <row r="248" spans="2:7" ht="12.75" customHeight="1" x14ac:dyDescent="0.2">
      <c r="B248" s="113" t="s">
        <v>1152</v>
      </c>
      <c r="C248" s="78" t="s">
        <v>9</v>
      </c>
      <c r="E248" s="131">
        <v>47952</v>
      </c>
      <c r="F248" s="136">
        <v>38731</v>
      </c>
      <c r="G248" s="25" t="s">
        <v>234</v>
      </c>
    </row>
    <row r="249" spans="2:7" ht="12.75" customHeight="1" x14ac:dyDescent="0.2">
      <c r="B249" s="113" t="s">
        <v>1153</v>
      </c>
      <c r="C249" s="78" t="s">
        <v>6</v>
      </c>
      <c r="E249" s="131">
        <v>29021</v>
      </c>
      <c r="F249" s="136">
        <v>38743</v>
      </c>
      <c r="G249" s="25" t="s">
        <v>234</v>
      </c>
    </row>
    <row r="250" spans="2:7" ht="12.75" customHeight="1" x14ac:dyDescent="0.2">
      <c r="B250" s="113" t="s">
        <v>1152</v>
      </c>
      <c r="C250" s="78" t="s">
        <v>10</v>
      </c>
      <c r="E250" s="131">
        <v>48626</v>
      </c>
      <c r="F250" s="136">
        <v>38745</v>
      </c>
      <c r="G250" s="25" t="s">
        <v>234</v>
      </c>
    </row>
    <row r="251" spans="2:7" ht="12.75" customHeight="1" x14ac:dyDescent="0.2">
      <c r="B251" s="113" t="s">
        <v>1152</v>
      </c>
      <c r="C251" s="78" t="s">
        <v>6</v>
      </c>
      <c r="E251" s="131">
        <v>49570</v>
      </c>
      <c r="F251" s="136">
        <v>38765</v>
      </c>
      <c r="G251" s="25" t="s">
        <v>234</v>
      </c>
    </row>
    <row r="252" spans="2:7" ht="12.75" customHeight="1" x14ac:dyDescent="0.2">
      <c r="B252" s="113" t="s">
        <v>1152</v>
      </c>
      <c r="C252" s="78" t="s">
        <v>31</v>
      </c>
      <c r="E252" s="131">
        <v>49962</v>
      </c>
      <c r="F252" s="136">
        <v>38773</v>
      </c>
      <c r="G252" s="25" t="s">
        <v>234</v>
      </c>
    </row>
    <row r="253" spans="2:7" ht="12.75" customHeight="1" x14ac:dyDescent="0.2">
      <c r="B253" s="113" t="s">
        <v>1152</v>
      </c>
      <c r="C253" s="78" t="s">
        <v>25</v>
      </c>
      <c r="E253" s="131">
        <v>49962</v>
      </c>
      <c r="F253" s="136">
        <v>38773</v>
      </c>
      <c r="G253" s="25" t="s">
        <v>234</v>
      </c>
    </row>
    <row r="254" spans="2:7" ht="12.75" customHeight="1" x14ac:dyDescent="0.2">
      <c r="B254" s="113" t="s">
        <v>1153</v>
      </c>
      <c r="C254" s="78" t="s">
        <v>31</v>
      </c>
      <c r="E254" s="131">
        <v>30423</v>
      </c>
      <c r="F254" s="136">
        <v>38773</v>
      </c>
      <c r="G254" s="25" t="s">
        <v>234</v>
      </c>
    </row>
    <row r="255" spans="2:7" ht="12.75" customHeight="1" x14ac:dyDescent="0.2">
      <c r="B255" s="113" t="s">
        <v>1153</v>
      </c>
      <c r="C255" s="78" t="s">
        <v>26</v>
      </c>
      <c r="E255" s="131">
        <v>30851</v>
      </c>
      <c r="F255" s="136">
        <v>38780</v>
      </c>
      <c r="G255" s="25" t="s">
        <v>234</v>
      </c>
    </row>
    <row r="256" spans="2:7" ht="12.75" customHeight="1" x14ac:dyDescent="0.2">
      <c r="B256" s="113" t="s">
        <v>1153</v>
      </c>
      <c r="C256" s="78" t="s">
        <v>10</v>
      </c>
      <c r="E256" s="131">
        <v>30851</v>
      </c>
      <c r="F256" s="136">
        <v>38780</v>
      </c>
      <c r="G256" s="25" t="s">
        <v>234</v>
      </c>
    </row>
    <row r="257" spans="2:7" ht="12.75" customHeight="1" x14ac:dyDescent="0.2">
      <c r="B257" s="113" t="s">
        <v>1152</v>
      </c>
      <c r="C257" s="78" t="s">
        <v>79</v>
      </c>
      <c r="E257" s="131">
        <v>50741</v>
      </c>
      <c r="F257" s="136">
        <v>38787</v>
      </c>
      <c r="G257" s="25" t="s">
        <v>234</v>
      </c>
    </row>
    <row r="258" spans="2:7" ht="12.75" customHeight="1" x14ac:dyDescent="0.2">
      <c r="B258" s="113" t="s">
        <v>1153</v>
      </c>
      <c r="C258" s="78" t="s">
        <v>45</v>
      </c>
      <c r="E258" s="131">
        <v>31742</v>
      </c>
      <c r="F258" s="136">
        <v>38794</v>
      </c>
      <c r="G258" s="25" t="s">
        <v>234</v>
      </c>
    </row>
    <row r="259" spans="2:7" ht="12.75" customHeight="1" x14ac:dyDescent="0.2">
      <c r="B259" s="113" t="s">
        <v>1153</v>
      </c>
      <c r="C259" s="78" t="s">
        <v>20</v>
      </c>
      <c r="E259" s="131">
        <v>31742</v>
      </c>
      <c r="F259" s="136">
        <v>38794</v>
      </c>
      <c r="G259" s="25" t="s">
        <v>234</v>
      </c>
    </row>
    <row r="260" spans="2:7" ht="12.75" customHeight="1" x14ac:dyDescent="0.2">
      <c r="B260" s="113" t="s">
        <v>1153</v>
      </c>
      <c r="C260" s="78" t="s">
        <v>71</v>
      </c>
      <c r="E260" s="131">
        <v>31742</v>
      </c>
      <c r="F260" s="136">
        <v>38794</v>
      </c>
      <c r="G260" s="25" t="s">
        <v>234</v>
      </c>
    </row>
    <row r="261" spans="2:7" ht="12.75" customHeight="1" x14ac:dyDescent="0.2">
      <c r="B261" s="113" t="s">
        <v>1152</v>
      </c>
      <c r="C261" s="78" t="s">
        <v>77</v>
      </c>
      <c r="E261" s="131">
        <v>51001</v>
      </c>
      <c r="F261" s="136">
        <v>38795</v>
      </c>
      <c r="G261" s="25" t="s">
        <v>234</v>
      </c>
    </row>
    <row r="262" spans="2:7" ht="12.75" customHeight="1" x14ac:dyDescent="0.2">
      <c r="B262" s="113" t="s">
        <v>1153</v>
      </c>
      <c r="C262" s="78" t="s">
        <v>6</v>
      </c>
      <c r="E262" s="131">
        <v>32139</v>
      </c>
      <c r="F262" s="136">
        <v>38801</v>
      </c>
      <c r="G262" s="25" t="s">
        <v>234</v>
      </c>
    </row>
    <row r="263" spans="2:7" ht="12.75" customHeight="1" x14ac:dyDescent="0.2">
      <c r="B263" s="113" t="s">
        <v>1152</v>
      </c>
      <c r="C263" s="78" t="s">
        <v>44</v>
      </c>
      <c r="E263" s="131">
        <v>51887</v>
      </c>
      <c r="F263" s="136">
        <v>38808</v>
      </c>
      <c r="G263" s="25" t="s">
        <v>234</v>
      </c>
    </row>
    <row r="264" spans="2:7" ht="12.75" customHeight="1" x14ac:dyDescent="0.2">
      <c r="B264" s="113" t="s">
        <v>1152</v>
      </c>
      <c r="C264" s="78" t="s">
        <v>13</v>
      </c>
      <c r="E264" s="131">
        <v>51887</v>
      </c>
      <c r="F264" s="136">
        <v>38808</v>
      </c>
      <c r="G264" s="25" t="s">
        <v>234</v>
      </c>
    </row>
    <row r="265" spans="2:7" ht="12.75" customHeight="1" x14ac:dyDescent="0.2">
      <c r="B265" s="113" t="s">
        <v>1152</v>
      </c>
      <c r="C265" s="78" t="s">
        <v>162</v>
      </c>
      <c r="E265" s="131">
        <v>51887</v>
      </c>
      <c r="F265" s="136">
        <v>38808</v>
      </c>
      <c r="G265" s="25" t="s">
        <v>234</v>
      </c>
    </row>
    <row r="266" spans="2:7" ht="12.75" customHeight="1" x14ac:dyDescent="0.2">
      <c r="B266" s="113" t="s">
        <v>1152</v>
      </c>
      <c r="C266" s="78" t="s">
        <v>9</v>
      </c>
      <c r="E266" s="131">
        <v>51887</v>
      </c>
      <c r="F266" s="136">
        <v>38808</v>
      </c>
      <c r="G266" s="25" t="s">
        <v>234</v>
      </c>
    </row>
    <row r="267" spans="2:7" ht="12.75" customHeight="1" x14ac:dyDescent="0.2">
      <c r="B267" s="113" t="s">
        <v>1153</v>
      </c>
      <c r="C267" s="78" t="s">
        <v>13</v>
      </c>
      <c r="E267" s="131">
        <v>32591</v>
      </c>
      <c r="F267" s="136">
        <v>38808</v>
      </c>
      <c r="G267" s="25" t="s">
        <v>234</v>
      </c>
    </row>
    <row r="268" spans="2:7" ht="12.75" customHeight="1" x14ac:dyDescent="0.2">
      <c r="B268" s="113" t="s">
        <v>1153</v>
      </c>
      <c r="C268" s="78" t="s">
        <v>45</v>
      </c>
      <c r="E268" s="131">
        <v>32591</v>
      </c>
      <c r="F268" s="136">
        <v>38808</v>
      </c>
      <c r="G268" s="25" t="s">
        <v>234</v>
      </c>
    </row>
    <row r="269" spans="2:7" ht="12.75" customHeight="1" x14ac:dyDescent="0.2">
      <c r="B269" s="113" t="s">
        <v>1153</v>
      </c>
      <c r="C269" s="78" t="s">
        <v>20</v>
      </c>
      <c r="E269" s="131">
        <v>32591</v>
      </c>
      <c r="F269" s="136">
        <v>38808</v>
      </c>
      <c r="G269" s="25" t="s">
        <v>234</v>
      </c>
    </row>
    <row r="270" spans="2:7" ht="12.75" customHeight="1" x14ac:dyDescent="0.2">
      <c r="B270" s="113" t="s">
        <v>1152</v>
      </c>
      <c r="C270" s="78" t="s">
        <v>6</v>
      </c>
      <c r="E270" s="131">
        <v>52403</v>
      </c>
      <c r="F270" s="136">
        <v>38822</v>
      </c>
      <c r="G270" s="25" t="s">
        <v>234</v>
      </c>
    </row>
    <row r="271" spans="2:7" ht="12.75" customHeight="1" x14ac:dyDescent="0.2">
      <c r="B271" s="113" t="s">
        <v>1152</v>
      </c>
      <c r="C271" s="78" t="s">
        <v>37</v>
      </c>
      <c r="E271" s="131">
        <v>53142</v>
      </c>
      <c r="F271" s="136">
        <v>38845</v>
      </c>
      <c r="G271" s="25" t="s">
        <v>234</v>
      </c>
    </row>
    <row r="272" spans="2:7" ht="12.75" customHeight="1" x14ac:dyDescent="0.2">
      <c r="B272" s="113" t="s">
        <v>1153</v>
      </c>
      <c r="C272" s="78" t="s">
        <v>6</v>
      </c>
      <c r="E272" s="131">
        <v>35536</v>
      </c>
      <c r="F272" s="136">
        <v>38864</v>
      </c>
      <c r="G272" s="25" t="s">
        <v>234</v>
      </c>
    </row>
    <row r="273" spans="2:7" ht="12.75" customHeight="1" x14ac:dyDescent="0.2">
      <c r="B273" s="113" t="s">
        <v>1153</v>
      </c>
      <c r="C273" s="78" t="s">
        <v>9</v>
      </c>
      <c r="E273" s="131">
        <v>35536</v>
      </c>
      <c r="F273" s="136">
        <v>38864</v>
      </c>
      <c r="G273" s="25" t="s">
        <v>234</v>
      </c>
    </row>
    <row r="274" spans="2:7" ht="12.75" customHeight="1" x14ac:dyDescent="0.2">
      <c r="B274" s="113" t="s">
        <v>1152</v>
      </c>
      <c r="C274" s="78" t="s">
        <v>1</v>
      </c>
      <c r="E274" s="131">
        <v>54050</v>
      </c>
      <c r="F274" s="136">
        <v>38879</v>
      </c>
      <c r="G274" s="25" t="s">
        <v>234</v>
      </c>
    </row>
    <row r="275" spans="2:7" ht="12.75" customHeight="1" x14ac:dyDescent="0.2">
      <c r="B275" s="113" t="s">
        <v>1153</v>
      </c>
      <c r="C275" s="78" t="s">
        <v>18</v>
      </c>
      <c r="E275" s="131">
        <v>36476</v>
      </c>
      <c r="F275" s="136">
        <v>38879</v>
      </c>
      <c r="G275" s="25" t="s">
        <v>234</v>
      </c>
    </row>
    <row r="276" spans="2:7" ht="12.75" customHeight="1" x14ac:dyDescent="0.2">
      <c r="B276" s="113" t="s">
        <v>1153</v>
      </c>
      <c r="C276" s="78" t="s">
        <v>1</v>
      </c>
      <c r="E276" s="131">
        <v>36476</v>
      </c>
      <c r="F276" s="136">
        <v>38879</v>
      </c>
      <c r="G276" s="25" t="s">
        <v>234</v>
      </c>
    </row>
    <row r="277" spans="2:7" ht="12.75" customHeight="1" x14ac:dyDescent="0.2">
      <c r="B277" s="113" t="s">
        <v>1153</v>
      </c>
      <c r="C277" s="78" t="s">
        <v>2</v>
      </c>
      <c r="E277" s="131">
        <v>36504</v>
      </c>
      <c r="F277" s="136">
        <v>38882</v>
      </c>
      <c r="G277" s="25" t="s">
        <v>234</v>
      </c>
    </row>
    <row r="278" spans="2:7" ht="12.75" customHeight="1" x14ac:dyDescent="0.2">
      <c r="B278" s="113" t="s">
        <v>1153</v>
      </c>
      <c r="C278" s="78" t="s">
        <v>14</v>
      </c>
      <c r="E278" s="131">
        <v>36504</v>
      </c>
      <c r="F278" s="136">
        <v>38882</v>
      </c>
      <c r="G278" s="25" t="s">
        <v>234</v>
      </c>
    </row>
    <row r="279" spans="2:7" ht="12.75" customHeight="1" x14ac:dyDescent="0.2">
      <c r="B279" s="113" t="s">
        <v>1153</v>
      </c>
      <c r="C279" s="78" t="s">
        <v>3</v>
      </c>
      <c r="E279" s="131">
        <v>36504</v>
      </c>
      <c r="F279" s="136">
        <v>38882</v>
      </c>
      <c r="G279" s="25" t="s">
        <v>234</v>
      </c>
    </row>
    <row r="280" spans="2:7" ht="12.75" customHeight="1" x14ac:dyDescent="0.2">
      <c r="B280" s="113" t="s">
        <v>1153</v>
      </c>
      <c r="C280" s="78" t="s">
        <v>15</v>
      </c>
      <c r="E280" s="131">
        <v>36504</v>
      </c>
      <c r="F280" s="136">
        <v>38882</v>
      </c>
      <c r="G280" s="25" t="s">
        <v>234</v>
      </c>
    </row>
    <row r="281" spans="2:7" ht="12.75" customHeight="1" x14ac:dyDescent="0.2">
      <c r="B281" s="113" t="s">
        <v>1153</v>
      </c>
      <c r="C281" s="78" t="s">
        <v>16</v>
      </c>
      <c r="E281" s="131">
        <v>36504</v>
      </c>
      <c r="F281" s="136">
        <v>38882</v>
      </c>
      <c r="G281" s="25" t="s">
        <v>234</v>
      </c>
    </row>
    <row r="282" spans="2:7" ht="12.75" customHeight="1" x14ac:dyDescent="0.2">
      <c r="B282" s="113" t="s">
        <v>1153</v>
      </c>
      <c r="C282" s="78" t="s">
        <v>25</v>
      </c>
      <c r="E282" s="131">
        <v>36504</v>
      </c>
      <c r="F282" s="136">
        <v>38882</v>
      </c>
      <c r="G282" s="25" t="s">
        <v>234</v>
      </c>
    </row>
    <row r="283" spans="2:7" ht="12.75" customHeight="1" x14ac:dyDescent="0.2">
      <c r="B283" s="113" t="s">
        <v>1153</v>
      </c>
      <c r="C283" s="78" t="s">
        <v>17</v>
      </c>
      <c r="E283" s="131">
        <v>36504</v>
      </c>
      <c r="F283" s="136">
        <v>38882</v>
      </c>
      <c r="G283" s="25" t="s">
        <v>234</v>
      </c>
    </row>
    <row r="284" spans="2:7" ht="12.75" customHeight="1" x14ac:dyDescent="0.2">
      <c r="B284" s="113" t="s">
        <v>1153</v>
      </c>
      <c r="C284" s="78" t="s">
        <v>45</v>
      </c>
      <c r="E284" s="131">
        <v>36504</v>
      </c>
      <c r="F284" s="136">
        <v>38882</v>
      </c>
      <c r="G284" s="25" t="s">
        <v>234</v>
      </c>
    </row>
    <row r="285" spans="2:7" ht="12.75" customHeight="1" x14ac:dyDescent="0.2">
      <c r="B285" s="113" t="s">
        <v>1153</v>
      </c>
      <c r="C285" s="78" t="s">
        <v>20</v>
      </c>
      <c r="E285" s="131">
        <v>36504</v>
      </c>
      <c r="F285" s="136">
        <v>38882</v>
      </c>
      <c r="G285" s="25" t="s">
        <v>234</v>
      </c>
    </row>
    <row r="286" spans="2:7" ht="12.75" customHeight="1" x14ac:dyDescent="0.2">
      <c r="B286" s="113" t="s">
        <v>1153</v>
      </c>
      <c r="C286" s="78" t="s">
        <v>71</v>
      </c>
      <c r="E286" s="131">
        <v>36504</v>
      </c>
      <c r="F286" s="136">
        <v>38882</v>
      </c>
      <c r="G286" s="25" t="s">
        <v>234</v>
      </c>
    </row>
    <row r="287" spans="2:7" ht="12.75" customHeight="1" x14ac:dyDescent="0.2">
      <c r="B287" s="113" t="s">
        <v>1152</v>
      </c>
      <c r="C287" s="78" t="s">
        <v>44</v>
      </c>
      <c r="E287" s="131">
        <v>55036</v>
      </c>
      <c r="F287" s="136">
        <v>38898</v>
      </c>
      <c r="G287" s="25" t="s">
        <v>234</v>
      </c>
    </row>
    <row r="288" spans="2:7" ht="12.75" customHeight="1" x14ac:dyDescent="0.2">
      <c r="B288" s="113" t="s">
        <v>1152</v>
      </c>
      <c r="C288" s="78" t="s">
        <v>6</v>
      </c>
      <c r="E288" s="131">
        <v>55237</v>
      </c>
      <c r="F288" s="136">
        <v>38913</v>
      </c>
      <c r="G288" s="25" t="s">
        <v>234</v>
      </c>
    </row>
    <row r="289" spans="2:7" ht="12.75" customHeight="1" x14ac:dyDescent="0.2">
      <c r="B289" s="113" t="s">
        <v>1153</v>
      </c>
      <c r="C289" s="78" t="s">
        <v>67</v>
      </c>
      <c r="E289" s="131">
        <v>38047</v>
      </c>
      <c r="F289" s="136">
        <v>38913</v>
      </c>
      <c r="G289" s="25" t="s">
        <v>234</v>
      </c>
    </row>
    <row r="290" spans="2:7" ht="12.75" customHeight="1" x14ac:dyDescent="0.2">
      <c r="B290" s="113" t="s">
        <v>1152</v>
      </c>
      <c r="C290" s="78" t="s">
        <v>10</v>
      </c>
      <c r="E290" s="131">
        <v>55567</v>
      </c>
      <c r="F290" s="136">
        <v>38920</v>
      </c>
      <c r="G290" s="25" t="s">
        <v>234</v>
      </c>
    </row>
    <row r="291" spans="2:7" ht="12.75" customHeight="1" x14ac:dyDescent="0.2">
      <c r="B291" s="113" t="s">
        <v>1152</v>
      </c>
      <c r="C291" s="78" t="s">
        <v>32</v>
      </c>
      <c r="E291" s="131">
        <v>55567</v>
      </c>
      <c r="F291" s="136">
        <v>38920</v>
      </c>
      <c r="G291" s="25" t="s">
        <v>234</v>
      </c>
    </row>
    <row r="292" spans="2:7" ht="12.75" customHeight="1" x14ac:dyDescent="0.2">
      <c r="B292" s="113" t="s">
        <v>1153</v>
      </c>
      <c r="C292" s="78" t="s">
        <v>6</v>
      </c>
      <c r="E292" s="131">
        <v>38419</v>
      </c>
      <c r="F292" s="136">
        <v>38920</v>
      </c>
      <c r="G292" s="25" t="s">
        <v>234</v>
      </c>
    </row>
    <row r="293" spans="2:7" ht="12.75" customHeight="1" x14ac:dyDescent="0.2">
      <c r="B293" s="113" t="s">
        <v>1152</v>
      </c>
      <c r="C293" s="78" t="s">
        <v>13</v>
      </c>
      <c r="E293" s="131">
        <v>55792</v>
      </c>
      <c r="F293" s="136">
        <v>38926</v>
      </c>
      <c r="G293" s="25" t="s">
        <v>234</v>
      </c>
    </row>
    <row r="294" spans="2:7" ht="12.75" customHeight="1" x14ac:dyDescent="0.2">
      <c r="B294" s="113" t="s">
        <v>1152</v>
      </c>
      <c r="C294" s="78" t="s">
        <v>162</v>
      </c>
      <c r="E294" s="131">
        <v>55792</v>
      </c>
      <c r="F294" s="136">
        <v>38926</v>
      </c>
      <c r="G294" s="25" t="s">
        <v>234</v>
      </c>
    </row>
    <row r="295" spans="2:7" ht="12.75" customHeight="1" x14ac:dyDescent="0.2">
      <c r="B295" s="113" t="s">
        <v>1152</v>
      </c>
      <c r="C295" s="78" t="s">
        <v>9</v>
      </c>
      <c r="E295" s="131">
        <v>55792</v>
      </c>
      <c r="F295" s="136">
        <v>38926</v>
      </c>
      <c r="G295" s="25" t="s">
        <v>234</v>
      </c>
    </row>
    <row r="296" spans="2:7" ht="12.75" customHeight="1" x14ac:dyDescent="0.2">
      <c r="B296" s="113" t="s">
        <v>1155</v>
      </c>
      <c r="C296" s="78" t="s">
        <v>91</v>
      </c>
      <c r="E296" s="131">
        <v>5.1189</v>
      </c>
      <c r="F296" s="136">
        <v>38927</v>
      </c>
      <c r="G296" s="25" t="s">
        <v>234</v>
      </c>
    </row>
    <row r="297" spans="2:7" ht="12.75" customHeight="1" x14ac:dyDescent="0.2">
      <c r="B297" s="113" t="s">
        <v>1155</v>
      </c>
      <c r="C297" s="78" t="s">
        <v>92</v>
      </c>
      <c r="E297" s="131">
        <v>5.1189</v>
      </c>
      <c r="F297" s="136">
        <v>38927</v>
      </c>
      <c r="G297" s="25" t="s">
        <v>234</v>
      </c>
    </row>
    <row r="298" spans="2:7" ht="12.75" customHeight="1" x14ac:dyDescent="0.2">
      <c r="B298" s="113" t="s">
        <v>1152</v>
      </c>
      <c r="C298" s="78" t="s">
        <v>77</v>
      </c>
      <c r="E298" s="131">
        <v>55823</v>
      </c>
      <c r="F298" s="136">
        <v>38930</v>
      </c>
      <c r="G298" s="25" t="s">
        <v>234</v>
      </c>
    </row>
    <row r="299" spans="2:7" ht="12.75" customHeight="1" x14ac:dyDescent="0.2">
      <c r="B299" s="113" t="s">
        <v>1155</v>
      </c>
      <c r="C299" s="78" t="s">
        <v>88</v>
      </c>
      <c r="E299" s="131">
        <v>5.8437000000000001</v>
      </c>
      <c r="F299" s="136">
        <v>38934</v>
      </c>
      <c r="G299" s="25" t="s">
        <v>234</v>
      </c>
    </row>
    <row r="300" spans="2:7" ht="12.75" customHeight="1" x14ac:dyDescent="0.2">
      <c r="B300" s="113" t="s">
        <v>1152</v>
      </c>
      <c r="C300" s="78" t="s">
        <v>34</v>
      </c>
      <c r="E300" s="131">
        <v>56001</v>
      </c>
      <c r="F300" s="136">
        <v>38938</v>
      </c>
      <c r="G300" s="25" t="s">
        <v>234</v>
      </c>
    </row>
    <row r="301" spans="2:7" ht="12.75" customHeight="1" x14ac:dyDescent="0.2">
      <c r="B301" s="113" t="s">
        <v>1152</v>
      </c>
      <c r="C301" s="78" t="s">
        <v>24</v>
      </c>
      <c r="E301" s="131">
        <v>56181</v>
      </c>
      <c r="F301" s="136">
        <v>38941</v>
      </c>
      <c r="G301" s="25" t="s">
        <v>234</v>
      </c>
    </row>
    <row r="302" spans="2:7" ht="12.75" customHeight="1" x14ac:dyDescent="0.2">
      <c r="B302" s="113" t="s">
        <v>1152</v>
      </c>
      <c r="C302" s="78" t="s">
        <v>39</v>
      </c>
      <c r="E302" s="131">
        <v>56181</v>
      </c>
      <c r="F302" s="136">
        <v>38941</v>
      </c>
      <c r="G302" s="25" t="s">
        <v>234</v>
      </c>
    </row>
    <row r="303" spans="2:7" ht="12.75" customHeight="1" x14ac:dyDescent="0.2">
      <c r="B303" s="113" t="s">
        <v>1153</v>
      </c>
      <c r="C303" s="78" t="s">
        <v>45</v>
      </c>
      <c r="E303" s="131">
        <v>40034</v>
      </c>
      <c r="F303" s="136">
        <v>38945</v>
      </c>
      <c r="G303" s="25" t="s">
        <v>234</v>
      </c>
    </row>
    <row r="304" spans="2:7" ht="12.75" customHeight="1" x14ac:dyDescent="0.2">
      <c r="B304" s="113" t="s">
        <v>1153</v>
      </c>
      <c r="C304" s="78" t="s">
        <v>20</v>
      </c>
      <c r="E304" s="131">
        <v>40034</v>
      </c>
      <c r="F304" s="136">
        <v>38945</v>
      </c>
      <c r="G304" s="25" t="s">
        <v>234</v>
      </c>
    </row>
    <row r="305" spans="2:7" ht="12.75" customHeight="1" x14ac:dyDescent="0.2">
      <c r="B305" s="113" t="s">
        <v>1153</v>
      </c>
      <c r="C305" s="78" t="s">
        <v>10</v>
      </c>
      <c r="E305" s="131">
        <v>40034</v>
      </c>
      <c r="F305" s="136">
        <v>38945</v>
      </c>
      <c r="G305" s="25" t="s">
        <v>234</v>
      </c>
    </row>
    <row r="306" spans="2:7" ht="12.75" customHeight="1" x14ac:dyDescent="0.2">
      <c r="B306" s="113" t="s">
        <v>1153</v>
      </c>
      <c r="C306" s="78" t="s">
        <v>13</v>
      </c>
      <c r="E306" s="131">
        <v>40034</v>
      </c>
      <c r="F306" s="136">
        <v>38945</v>
      </c>
      <c r="G306" s="25" t="s">
        <v>234</v>
      </c>
    </row>
    <row r="307" spans="2:7" ht="12.75" customHeight="1" x14ac:dyDescent="0.2">
      <c r="B307" s="113" t="s">
        <v>1152</v>
      </c>
      <c r="C307" s="78" t="s">
        <v>67</v>
      </c>
      <c r="E307" s="131">
        <v>56600</v>
      </c>
      <c r="F307" s="136">
        <v>38948</v>
      </c>
      <c r="G307" s="25" t="s">
        <v>234</v>
      </c>
    </row>
    <row r="308" spans="2:7" ht="12.75" customHeight="1" x14ac:dyDescent="0.2">
      <c r="B308" s="113" t="s">
        <v>1153</v>
      </c>
      <c r="C308" s="78" t="s">
        <v>5</v>
      </c>
      <c r="E308" s="131">
        <v>40806</v>
      </c>
      <c r="F308" s="136">
        <v>38962</v>
      </c>
      <c r="G308" s="25" t="s">
        <v>234</v>
      </c>
    </row>
    <row r="309" spans="2:7" ht="12.75" customHeight="1" x14ac:dyDescent="0.2">
      <c r="B309" s="113" t="s">
        <v>1153</v>
      </c>
      <c r="C309" s="78" t="s">
        <v>22</v>
      </c>
      <c r="E309" s="131">
        <v>40806</v>
      </c>
      <c r="F309" s="136">
        <v>38962</v>
      </c>
      <c r="G309" s="25" t="s">
        <v>234</v>
      </c>
    </row>
    <row r="310" spans="2:7" ht="12.75" customHeight="1" x14ac:dyDescent="0.2">
      <c r="B310" s="113" t="s">
        <v>1153</v>
      </c>
      <c r="C310" s="78" t="s">
        <v>7</v>
      </c>
      <c r="E310" s="131">
        <v>40806</v>
      </c>
      <c r="F310" s="136">
        <v>38962</v>
      </c>
      <c r="G310" s="25" t="s">
        <v>234</v>
      </c>
    </row>
    <row r="311" spans="2:7" ht="12.75" customHeight="1" x14ac:dyDescent="0.2">
      <c r="B311" s="113" t="s">
        <v>1153</v>
      </c>
      <c r="C311" s="78" t="s">
        <v>19</v>
      </c>
      <c r="E311" s="131">
        <v>40806</v>
      </c>
      <c r="F311" s="136">
        <v>38962</v>
      </c>
      <c r="G311" s="25" t="s">
        <v>234</v>
      </c>
    </row>
    <row r="312" spans="2:7" ht="12.75" customHeight="1" x14ac:dyDescent="0.2">
      <c r="B312" s="113" t="s">
        <v>1153</v>
      </c>
      <c r="C312" s="78" t="s">
        <v>24</v>
      </c>
      <c r="E312" s="131">
        <v>40806</v>
      </c>
      <c r="F312" s="136">
        <v>38962</v>
      </c>
      <c r="G312" s="25" t="s">
        <v>234</v>
      </c>
    </row>
    <row r="313" spans="2:7" ht="12.75" customHeight="1" x14ac:dyDescent="0.2">
      <c r="B313" s="113" t="s">
        <v>1153</v>
      </c>
      <c r="C313" s="78" t="s">
        <v>26</v>
      </c>
      <c r="E313" s="131">
        <v>40806</v>
      </c>
      <c r="F313" s="136">
        <v>38962</v>
      </c>
      <c r="G313" s="25" t="s">
        <v>234</v>
      </c>
    </row>
    <row r="314" spans="2:7" ht="12.75" customHeight="1" x14ac:dyDescent="0.2">
      <c r="B314" s="113" t="s">
        <v>1153</v>
      </c>
      <c r="C314" s="78" t="s">
        <v>11</v>
      </c>
      <c r="E314" s="131">
        <v>40806</v>
      </c>
      <c r="F314" s="136">
        <v>38962</v>
      </c>
      <c r="G314" s="25" t="s">
        <v>234</v>
      </c>
    </row>
    <row r="315" spans="2:7" ht="12.75" customHeight="1" x14ac:dyDescent="0.2">
      <c r="B315" s="113" t="s">
        <v>1153</v>
      </c>
      <c r="C315" s="78" t="s">
        <v>23</v>
      </c>
      <c r="E315" s="131">
        <v>40806</v>
      </c>
      <c r="F315" s="136">
        <v>38962</v>
      </c>
      <c r="G315" s="25" t="s">
        <v>234</v>
      </c>
    </row>
    <row r="316" spans="2:7" ht="12.75" customHeight="1" x14ac:dyDescent="0.2">
      <c r="B316" s="113" t="s">
        <v>1155</v>
      </c>
      <c r="C316" s="78" t="s">
        <v>97</v>
      </c>
      <c r="E316" s="131">
        <v>9.2411999999999992</v>
      </c>
      <c r="F316" s="136">
        <v>38964</v>
      </c>
      <c r="G316" s="25" t="s">
        <v>234</v>
      </c>
    </row>
    <row r="317" spans="2:7" ht="12.75" customHeight="1" x14ac:dyDescent="0.2">
      <c r="B317" s="113" t="s">
        <v>1155</v>
      </c>
      <c r="C317" s="78" t="s">
        <v>95</v>
      </c>
      <c r="E317" s="131">
        <v>11.868600000000001</v>
      </c>
      <c r="F317" s="136">
        <v>38975</v>
      </c>
      <c r="G317" s="25" t="s">
        <v>234</v>
      </c>
    </row>
    <row r="318" spans="2:7" ht="12.75" customHeight="1" x14ac:dyDescent="0.2">
      <c r="B318" s="113" t="s">
        <v>1155</v>
      </c>
      <c r="C318" s="78" t="s">
        <v>86</v>
      </c>
      <c r="E318" s="131">
        <v>11.868600000000001</v>
      </c>
      <c r="F318" s="136">
        <v>38975</v>
      </c>
      <c r="G318" s="25" t="s">
        <v>234</v>
      </c>
    </row>
    <row r="319" spans="2:7" ht="12.75" customHeight="1" x14ac:dyDescent="0.2">
      <c r="B319" s="113" t="s">
        <v>1155</v>
      </c>
      <c r="C319" s="78" t="s">
        <v>55</v>
      </c>
      <c r="E319" s="131">
        <v>11.868600000000001</v>
      </c>
      <c r="F319" s="136">
        <v>38975</v>
      </c>
      <c r="G319" s="25" t="s">
        <v>234</v>
      </c>
    </row>
    <row r="320" spans="2:7" ht="12.75" customHeight="1" x14ac:dyDescent="0.2">
      <c r="B320" s="113" t="s">
        <v>1155</v>
      </c>
      <c r="C320" s="78" t="s">
        <v>80</v>
      </c>
      <c r="E320" s="131">
        <v>11.868600000000001</v>
      </c>
      <c r="F320" s="136">
        <v>38975</v>
      </c>
      <c r="G320" s="25" t="s">
        <v>234</v>
      </c>
    </row>
    <row r="321" spans="2:7" ht="12.75" customHeight="1" x14ac:dyDescent="0.2">
      <c r="B321" s="113" t="s">
        <v>1155</v>
      </c>
      <c r="C321" s="78" t="s">
        <v>87</v>
      </c>
      <c r="E321" s="131">
        <v>11.868600000000001</v>
      </c>
      <c r="F321" s="136">
        <v>38975</v>
      </c>
      <c r="G321" s="25" t="s">
        <v>234</v>
      </c>
    </row>
    <row r="322" spans="2:7" ht="12.75" customHeight="1" x14ac:dyDescent="0.2">
      <c r="B322" s="113" t="s">
        <v>1155</v>
      </c>
      <c r="C322" s="78" t="s">
        <v>16</v>
      </c>
      <c r="E322" s="131">
        <v>11.868600000000001</v>
      </c>
      <c r="F322" s="136">
        <v>38975</v>
      </c>
      <c r="G322" s="25" t="s">
        <v>234</v>
      </c>
    </row>
    <row r="323" spans="2:7" ht="12.75" customHeight="1" x14ac:dyDescent="0.2">
      <c r="B323" s="113" t="s">
        <v>1155</v>
      </c>
      <c r="C323" s="78" t="s">
        <v>83</v>
      </c>
      <c r="E323" s="131">
        <v>11.868600000000001</v>
      </c>
      <c r="F323" s="136">
        <v>38975</v>
      </c>
      <c r="G323" s="25" t="s">
        <v>234</v>
      </c>
    </row>
    <row r="324" spans="2:7" ht="12.75" customHeight="1" x14ac:dyDescent="0.2">
      <c r="B324" s="113" t="s">
        <v>1155</v>
      </c>
      <c r="C324" s="78" t="s">
        <v>56</v>
      </c>
      <c r="E324" s="131">
        <v>11.868600000000001</v>
      </c>
      <c r="F324" s="136">
        <v>38975</v>
      </c>
      <c r="G324" s="25" t="s">
        <v>234</v>
      </c>
    </row>
    <row r="325" spans="2:7" ht="12.75" customHeight="1" x14ac:dyDescent="0.2">
      <c r="B325" s="113" t="s">
        <v>1155</v>
      </c>
      <c r="C325" s="78" t="s">
        <v>50</v>
      </c>
      <c r="E325" s="131">
        <v>11.868600000000001</v>
      </c>
      <c r="F325" s="136">
        <v>38975</v>
      </c>
      <c r="G325" s="25" t="s">
        <v>234</v>
      </c>
    </row>
    <row r="326" spans="2:7" ht="12.75" customHeight="1" x14ac:dyDescent="0.2">
      <c r="B326" s="113" t="s">
        <v>1155</v>
      </c>
      <c r="C326" s="78" t="s">
        <v>89</v>
      </c>
      <c r="E326" s="131">
        <v>11.868600000000001</v>
      </c>
      <c r="F326" s="136">
        <v>38975</v>
      </c>
      <c r="G326" s="25" t="s">
        <v>234</v>
      </c>
    </row>
    <row r="327" spans="2:7" ht="12.75" customHeight="1" x14ac:dyDescent="0.2">
      <c r="B327" s="113" t="s">
        <v>1155</v>
      </c>
      <c r="C327" s="78" t="s">
        <v>57</v>
      </c>
      <c r="E327" s="131">
        <v>11.868600000000001</v>
      </c>
      <c r="F327" s="136">
        <v>38975</v>
      </c>
      <c r="G327" s="25" t="s">
        <v>234</v>
      </c>
    </row>
    <row r="328" spans="2:7" ht="12.75" customHeight="1" x14ac:dyDescent="0.2">
      <c r="B328" s="113" t="s">
        <v>1155</v>
      </c>
      <c r="C328" s="78" t="s">
        <v>84</v>
      </c>
      <c r="E328" s="131">
        <v>11.868600000000001</v>
      </c>
      <c r="F328" s="136">
        <v>38975</v>
      </c>
      <c r="G328" s="25" t="s">
        <v>234</v>
      </c>
    </row>
    <row r="329" spans="2:7" ht="12.75" customHeight="1" x14ac:dyDescent="0.2">
      <c r="B329" s="113" t="s">
        <v>1155</v>
      </c>
      <c r="C329" s="78" t="s">
        <v>51</v>
      </c>
      <c r="E329" s="131">
        <v>11.868600000000001</v>
      </c>
      <c r="F329" s="136">
        <v>38975</v>
      </c>
      <c r="G329" s="25" t="s">
        <v>234</v>
      </c>
    </row>
    <row r="330" spans="2:7" ht="12.75" customHeight="1" x14ac:dyDescent="0.2">
      <c r="B330" s="113" t="s">
        <v>1155</v>
      </c>
      <c r="C330" s="78" t="s">
        <v>59</v>
      </c>
      <c r="E330" s="131">
        <v>11.868600000000001</v>
      </c>
      <c r="F330" s="136">
        <v>38975</v>
      </c>
      <c r="G330" s="25" t="s">
        <v>234</v>
      </c>
    </row>
    <row r="331" spans="2:7" ht="12.75" customHeight="1" x14ac:dyDescent="0.2">
      <c r="B331" s="113" t="s">
        <v>1155</v>
      </c>
      <c r="C331" s="78" t="s">
        <v>63</v>
      </c>
      <c r="E331" s="131">
        <v>11.868600000000001</v>
      </c>
      <c r="F331" s="136">
        <v>38975</v>
      </c>
      <c r="G331" s="25" t="s">
        <v>234</v>
      </c>
    </row>
    <row r="332" spans="2:7" x14ac:dyDescent="0.2">
      <c r="B332" s="113" t="s">
        <v>1155</v>
      </c>
      <c r="C332" s="78" t="s">
        <v>82</v>
      </c>
      <c r="E332" s="131">
        <v>11.868600000000001</v>
      </c>
      <c r="F332" s="136">
        <v>38975</v>
      </c>
      <c r="G332" s="25" t="s">
        <v>234</v>
      </c>
    </row>
    <row r="333" spans="2:7" ht="12.75" customHeight="1" x14ac:dyDescent="0.2">
      <c r="B333" s="113" t="s">
        <v>1152</v>
      </c>
      <c r="C333" s="78" t="s">
        <v>33</v>
      </c>
      <c r="E333" s="131">
        <v>57640</v>
      </c>
      <c r="F333" s="136">
        <v>38976</v>
      </c>
      <c r="G333" s="25" t="s">
        <v>234</v>
      </c>
    </row>
    <row r="334" spans="2:7" ht="12.75" customHeight="1" x14ac:dyDescent="0.2">
      <c r="B334" s="113" t="s">
        <v>1153</v>
      </c>
      <c r="C334" s="78" t="s">
        <v>6</v>
      </c>
      <c r="E334" s="131">
        <v>41294</v>
      </c>
      <c r="F334" s="136">
        <v>38982</v>
      </c>
      <c r="G334" s="25" t="s">
        <v>234</v>
      </c>
    </row>
    <row r="335" spans="2:7" ht="12.75" customHeight="1" x14ac:dyDescent="0.2">
      <c r="B335" s="113" t="s">
        <v>1155</v>
      </c>
      <c r="C335" s="78" t="s">
        <v>54</v>
      </c>
      <c r="E335" s="131">
        <v>14.042999999999999</v>
      </c>
      <c r="F335" s="136">
        <v>38983</v>
      </c>
      <c r="G335" s="25" t="s">
        <v>234</v>
      </c>
    </row>
    <row r="336" spans="2:7" ht="12.75" customHeight="1" x14ac:dyDescent="0.2">
      <c r="B336" s="113" t="s">
        <v>1155</v>
      </c>
      <c r="C336" s="78" t="s">
        <v>62</v>
      </c>
      <c r="E336" s="131">
        <v>14.042999999999999</v>
      </c>
      <c r="F336" s="136">
        <v>38983</v>
      </c>
      <c r="G336" s="25" t="s">
        <v>234</v>
      </c>
    </row>
    <row r="337" spans="2:7" ht="12.75" customHeight="1" x14ac:dyDescent="0.2">
      <c r="B337" s="113" t="s">
        <v>1155</v>
      </c>
      <c r="C337" s="78" t="s">
        <v>53</v>
      </c>
      <c r="E337" s="131">
        <v>14.042999999999999</v>
      </c>
      <c r="F337" s="136">
        <v>38983</v>
      </c>
      <c r="G337" s="25" t="s">
        <v>234</v>
      </c>
    </row>
    <row r="338" spans="2:7" ht="12.75" customHeight="1" x14ac:dyDescent="0.2">
      <c r="B338" s="113" t="s">
        <v>1155</v>
      </c>
      <c r="C338" s="78" t="s">
        <v>61</v>
      </c>
      <c r="E338" s="131">
        <v>14.042999999999999</v>
      </c>
      <c r="F338" s="136">
        <v>38983</v>
      </c>
      <c r="G338" s="25" t="s">
        <v>234</v>
      </c>
    </row>
    <row r="339" spans="2:7" ht="12.75" customHeight="1" x14ac:dyDescent="0.2">
      <c r="B339" s="113" t="s">
        <v>1155</v>
      </c>
      <c r="C339" s="78" t="s">
        <v>58</v>
      </c>
      <c r="E339" s="131">
        <v>15.492599999999999</v>
      </c>
      <c r="F339" s="136">
        <v>38984</v>
      </c>
      <c r="G339" s="25" t="s">
        <v>234</v>
      </c>
    </row>
    <row r="340" spans="2:7" ht="12.75" customHeight="1" x14ac:dyDescent="0.2">
      <c r="B340" s="113" t="s">
        <v>1152</v>
      </c>
      <c r="C340" s="78" t="s">
        <v>44</v>
      </c>
      <c r="E340" s="131">
        <v>57919</v>
      </c>
      <c r="F340" s="136">
        <v>38986</v>
      </c>
      <c r="G340" s="25" t="s">
        <v>234</v>
      </c>
    </row>
    <row r="341" spans="2:7" ht="12.75" customHeight="1" x14ac:dyDescent="0.2">
      <c r="B341" s="113" t="s">
        <v>1153</v>
      </c>
      <c r="C341" s="78" t="s">
        <v>45</v>
      </c>
      <c r="E341" s="131">
        <v>41326</v>
      </c>
      <c r="F341" s="136">
        <v>38986</v>
      </c>
      <c r="G341" s="25" t="s">
        <v>234</v>
      </c>
    </row>
    <row r="342" spans="2:7" ht="12.75" customHeight="1" x14ac:dyDescent="0.2">
      <c r="B342" s="113" t="s">
        <v>1153</v>
      </c>
      <c r="C342" s="78" t="s">
        <v>71</v>
      </c>
      <c r="E342" s="131">
        <v>41349</v>
      </c>
      <c r="F342" s="136">
        <v>38990</v>
      </c>
      <c r="G342" s="25" t="s">
        <v>234</v>
      </c>
    </row>
    <row r="343" spans="2:7" ht="12.75" customHeight="1" x14ac:dyDescent="0.2">
      <c r="B343" s="113" t="s">
        <v>1155</v>
      </c>
      <c r="C343" s="78" t="s">
        <v>52</v>
      </c>
      <c r="E343" s="131">
        <v>16.126799999999999</v>
      </c>
      <c r="F343" s="136">
        <v>38990</v>
      </c>
      <c r="G343" s="25" t="s">
        <v>234</v>
      </c>
    </row>
    <row r="344" spans="2:7" ht="12.75" customHeight="1" x14ac:dyDescent="0.2">
      <c r="B344" s="113" t="s">
        <v>1153</v>
      </c>
      <c r="C344" s="78" t="s">
        <v>74</v>
      </c>
      <c r="E344" s="131">
        <v>41364</v>
      </c>
      <c r="F344" s="136">
        <v>38993</v>
      </c>
      <c r="G344" s="25" t="s">
        <v>234</v>
      </c>
    </row>
    <row r="345" spans="2:7" ht="12.75" customHeight="1" x14ac:dyDescent="0.2">
      <c r="B345" s="113" t="s">
        <v>1153</v>
      </c>
      <c r="C345" s="78" t="s">
        <v>98</v>
      </c>
      <c r="E345" s="131">
        <v>41364</v>
      </c>
      <c r="F345" s="136">
        <v>38993</v>
      </c>
      <c r="G345" s="25" t="s">
        <v>234</v>
      </c>
    </row>
    <row r="346" spans="2:7" ht="12.75" customHeight="1" x14ac:dyDescent="0.2">
      <c r="B346" s="113" t="s">
        <v>1155</v>
      </c>
      <c r="C346" s="78" t="s">
        <v>88</v>
      </c>
      <c r="E346" s="131">
        <v>17.485800000000001</v>
      </c>
      <c r="F346" s="136">
        <v>38994</v>
      </c>
      <c r="G346" s="25" t="s">
        <v>234</v>
      </c>
    </row>
    <row r="347" spans="2:7" ht="12.75" customHeight="1" x14ac:dyDescent="0.2">
      <c r="B347" s="113" t="s">
        <v>1152</v>
      </c>
      <c r="C347" s="78" t="s">
        <v>6</v>
      </c>
      <c r="E347" s="131">
        <v>58261</v>
      </c>
      <c r="F347" s="136">
        <v>38996</v>
      </c>
      <c r="G347" s="25" t="s">
        <v>234</v>
      </c>
    </row>
    <row r="348" spans="2:7" ht="12.75" customHeight="1" x14ac:dyDescent="0.2">
      <c r="B348" s="113" t="s">
        <v>1155</v>
      </c>
      <c r="C348" s="78" t="s">
        <v>99</v>
      </c>
      <c r="E348" s="131">
        <v>17.485800000000001</v>
      </c>
      <c r="F348" s="136">
        <v>38996</v>
      </c>
      <c r="G348" s="25" t="s">
        <v>234</v>
      </c>
    </row>
    <row r="349" spans="2:7" ht="12.75" customHeight="1" x14ac:dyDescent="0.2">
      <c r="B349" s="113" t="s">
        <v>1155</v>
      </c>
      <c r="C349" s="78" t="s">
        <v>99</v>
      </c>
      <c r="E349" s="131">
        <v>24.099599999999999</v>
      </c>
      <c r="F349" s="136">
        <v>38998</v>
      </c>
      <c r="G349" s="25" t="s">
        <v>234</v>
      </c>
    </row>
    <row r="350" spans="2:7" ht="12.75" customHeight="1" x14ac:dyDescent="0.2">
      <c r="B350" s="113" t="s">
        <v>1155</v>
      </c>
      <c r="C350" s="78" t="s">
        <v>58</v>
      </c>
      <c r="E350" s="131">
        <v>24.099599999999999</v>
      </c>
      <c r="F350" s="136">
        <v>38998</v>
      </c>
      <c r="G350" s="25" t="s">
        <v>234</v>
      </c>
    </row>
    <row r="351" spans="2:7" ht="12.75" customHeight="1" x14ac:dyDescent="0.2">
      <c r="B351" s="113" t="s">
        <v>1155</v>
      </c>
      <c r="C351" s="78" t="s">
        <v>88</v>
      </c>
      <c r="E351" s="131">
        <v>29.2638</v>
      </c>
      <c r="F351" s="136">
        <v>39025</v>
      </c>
      <c r="G351" s="25" t="s">
        <v>234</v>
      </c>
    </row>
    <row r="352" spans="2:7" ht="12.75" customHeight="1" x14ac:dyDescent="0.2">
      <c r="B352" s="113" t="s">
        <v>1155</v>
      </c>
      <c r="C352" s="78" t="s">
        <v>16</v>
      </c>
      <c r="E352" s="131">
        <v>29.2638</v>
      </c>
      <c r="F352" s="136">
        <v>39026</v>
      </c>
      <c r="G352" s="25" t="s">
        <v>234</v>
      </c>
    </row>
    <row r="353" spans="2:7" ht="12.75" customHeight="1" x14ac:dyDescent="0.2">
      <c r="B353" s="113" t="s">
        <v>1155</v>
      </c>
      <c r="C353" s="78" t="s">
        <v>83</v>
      </c>
      <c r="E353" s="131">
        <v>29.2638</v>
      </c>
      <c r="F353" s="136">
        <v>39026</v>
      </c>
      <c r="G353" s="25" t="s">
        <v>234</v>
      </c>
    </row>
    <row r="354" spans="2:7" ht="12.75" customHeight="1" x14ac:dyDescent="0.2">
      <c r="B354" s="113" t="s">
        <v>1155</v>
      </c>
      <c r="C354" s="78" t="s">
        <v>56</v>
      </c>
      <c r="E354" s="131">
        <v>29.2638</v>
      </c>
      <c r="F354" s="136">
        <v>39026</v>
      </c>
      <c r="G354" s="25" t="s">
        <v>234</v>
      </c>
    </row>
    <row r="355" spans="2:7" ht="12.75" customHeight="1" x14ac:dyDescent="0.2">
      <c r="B355" s="113" t="s">
        <v>1155</v>
      </c>
      <c r="C355" s="78" t="s">
        <v>95</v>
      </c>
      <c r="E355" s="131">
        <v>32.616</v>
      </c>
      <c r="F355" s="136">
        <v>39032</v>
      </c>
      <c r="G355" s="25" t="s">
        <v>234</v>
      </c>
    </row>
    <row r="356" spans="2:7" ht="12.75" customHeight="1" x14ac:dyDescent="0.2">
      <c r="B356" s="113" t="s">
        <v>1155</v>
      </c>
      <c r="C356" s="78" t="s">
        <v>86</v>
      </c>
      <c r="E356" s="131">
        <v>32.616</v>
      </c>
      <c r="F356" s="136">
        <v>39032</v>
      </c>
      <c r="G356" s="25" t="s">
        <v>234</v>
      </c>
    </row>
    <row r="357" spans="2:7" ht="12.75" customHeight="1" x14ac:dyDescent="0.2">
      <c r="B357" s="113" t="s">
        <v>1155</v>
      </c>
      <c r="C357" s="78" t="s">
        <v>55</v>
      </c>
      <c r="E357" s="131">
        <v>32.616</v>
      </c>
      <c r="F357" s="136">
        <v>39032</v>
      </c>
      <c r="G357" s="25" t="s">
        <v>234</v>
      </c>
    </row>
    <row r="358" spans="2:7" ht="12.75" customHeight="1" x14ac:dyDescent="0.2">
      <c r="B358" s="113" t="s">
        <v>1155</v>
      </c>
      <c r="C358" s="78" t="s">
        <v>80</v>
      </c>
      <c r="E358" s="131">
        <v>32.616</v>
      </c>
      <c r="F358" s="136">
        <v>39032</v>
      </c>
      <c r="G358" s="25" t="s">
        <v>234</v>
      </c>
    </row>
    <row r="359" spans="2:7" ht="12.75" customHeight="1" x14ac:dyDescent="0.2">
      <c r="B359" s="113" t="s">
        <v>1152</v>
      </c>
      <c r="C359" s="78" t="s">
        <v>162</v>
      </c>
      <c r="E359" s="131">
        <v>59526</v>
      </c>
      <c r="F359" s="136">
        <v>39039</v>
      </c>
      <c r="G359" s="25" t="s">
        <v>234</v>
      </c>
    </row>
    <row r="360" spans="2:7" ht="12.75" customHeight="1" x14ac:dyDescent="0.2">
      <c r="B360" s="113" t="s">
        <v>1152</v>
      </c>
      <c r="C360" s="78" t="s">
        <v>9</v>
      </c>
      <c r="E360" s="131">
        <v>59526</v>
      </c>
      <c r="F360" s="136">
        <v>39039</v>
      </c>
      <c r="G360" s="25" t="s">
        <v>234</v>
      </c>
    </row>
    <row r="361" spans="2:7" ht="12.75" customHeight="1" x14ac:dyDescent="0.2">
      <c r="B361" s="113" t="s">
        <v>1155</v>
      </c>
      <c r="C361" s="78" t="s">
        <v>87</v>
      </c>
      <c r="E361" s="131">
        <v>32.616</v>
      </c>
      <c r="F361" s="136">
        <v>39039</v>
      </c>
      <c r="G361" s="25" t="s">
        <v>234</v>
      </c>
    </row>
    <row r="362" spans="2:7" ht="12.75" customHeight="1" x14ac:dyDescent="0.2">
      <c r="B362" s="113" t="s">
        <v>1155</v>
      </c>
      <c r="C362" s="78" t="s">
        <v>50</v>
      </c>
      <c r="E362" s="131">
        <v>32.616</v>
      </c>
      <c r="F362" s="136">
        <v>39039</v>
      </c>
      <c r="G362" s="25" t="s">
        <v>234</v>
      </c>
    </row>
    <row r="363" spans="2:7" ht="12.75" customHeight="1" x14ac:dyDescent="0.2">
      <c r="B363" s="113" t="s">
        <v>1155</v>
      </c>
      <c r="C363" s="78" t="s">
        <v>89</v>
      </c>
      <c r="E363" s="131">
        <v>32.616</v>
      </c>
      <c r="F363" s="136">
        <v>39039</v>
      </c>
      <c r="G363" s="25" t="s">
        <v>234</v>
      </c>
    </row>
    <row r="364" spans="2:7" ht="12.75" customHeight="1" x14ac:dyDescent="0.2">
      <c r="B364" s="113" t="s">
        <v>1155</v>
      </c>
      <c r="C364" s="78" t="s">
        <v>100</v>
      </c>
      <c r="E364" s="131">
        <v>32.616</v>
      </c>
      <c r="F364" s="136">
        <v>39039</v>
      </c>
      <c r="G364" s="25" t="s">
        <v>234</v>
      </c>
    </row>
    <row r="365" spans="2:7" ht="12.75" customHeight="1" x14ac:dyDescent="0.2">
      <c r="B365" s="113" t="s">
        <v>1153</v>
      </c>
      <c r="C365" s="78" t="s">
        <v>9</v>
      </c>
      <c r="E365" s="131">
        <v>42182</v>
      </c>
      <c r="F365" s="136">
        <v>39044</v>
      </c>
      <c r="G365" s="25" t="s">
        <v>234</v>
      </c>
    </row>
    <row r="366" spans="2:7" ht="12.75" customHeight="1" x14ac:dyDescent="0.2">
      <c r="B366" s="113" t="s">
        <v>1155</v>
      </c>
      <c r="C366" s="78" t="s">
        <v>84</v>
      </c>
      <c r="E366" s="131">
        <v>30.803999999999998</v>
      </c>
      <c r="F366" s="136">
        <v>39044</v>
      </c>
      <c r="G366" s="25" t="s">
        <v>234</v>
      </c>
    </row>
    <row r="367" spans="2:7" ht="12.75" customHeight="1" x14ac:dyDescent="0.2">
      <c r="B367" s="113" t="s">
        <v>1155</v>
      </c>
      <c r="C367" s="78" t="s">
        <v>51</v>
      </c>
      <c r="E367" s="131">
        <v>30.803999999999998</v>
      </c>
      <c r="F367" s="136">
        <v>39044</v>
      </c>
      <c r="G367" s="25" t="s">
        <v>234</v>
      </c>
    </row>
    <row r="368" spans="2:7" ht="12.75" customHeight="1" x14ac:dyDescent="0.2">
      <c r="B368" s="113" t="s">
        <v>1155</v>
      </c>
      <c r="C368" s="78" t="s">
        <v>59</v>
      </c>
      <c r="E368" s="131">
        <v>30.803999999999998</v>
      </c>
      <c r="F368" s="136">
        <v>39044</v>
      </c>
      <c r="G368" s="25" t="s">
        <v>234</v>
      </c>
    </row>
    <row r="369" spans="2:7" ht="12.75" customHeight="1" x14ac:dyDescent="0.2">
      <c r="B369" s="113" t="s">
        <v>1155</v>
      </c>
      <c r="C369" s="78" t="s">
        <v>63</v>
      </c>
      <c r="E369" s="131">
        <v>30.803999999999998</v>
      </c>
      <c r="F369" s="136">
        <v>39044</v>
      </c>
      <c r="G369" s="25" t="s">
        <v>234</v>
      </c>
    </row>
    <row r="370" spans="2:7" ht="12.75" customHeight="1" x14ac:dyDescent="0.2">
      <c r="B370" s="113" t="s">
        <v>1155</v>
      </c>
      <c r="C370" s="78" t="s">
        <v>82</v>
      </c>
      <c r="E370" s="131">
        <v>30.803999999999998</v>
      </c>
      <c r="F370" s="136">
        <v>39044</v>
      </c>
      <c r="G370" s="25" t="s">
        <v>234</v>
      </c>
    </row>
    <row r="371" spans="2:7" ht="12.75" customHeight="1" x14ac:dyDescent="0.2">
      <c r="B371" s="113" t="s">
        <v>1152</v>
      </c>
      <c r="C371" s="78" t="s">
        <v>101</v>
      </c>
      <c r="E371" s="131">
        <v>59642</v>
      </c>
      <c r="F371" s="136">
        <v>39045</v>
      </c>
      <c r="G371" s="25" t="s">
        <v>234</v>
      </c>
    </row>
    <row r="372" spans="2:7" ht="12.75" customHeight="1" x14ac:dyDescent="0.2">
      <c r="B372" s="113" t="s">
        <v>1155</v>
      </c>
      <c r="C372" s="78" t="s">
        <v>99</v>
      </c>
      <c r="E372" s="131">
        <v>30.803999999999998</v>
      </c>
      <c r="F372" s="136">
        <v>39045</v>
      </c>
      <c r="G372" s="25" t="s">
        <v>234</v>
      </c>
    </row>
    <row r="373" spans="2:7" ht="12.75" customHeight="1" x14ac:dyDescent="0.2">
      <c r="B373" s="113" t="s">
        <v>1155</v>
      </c>
      <c r="C373" s="78" t="s">
        <v>52</v>
      </c>
      <c r="E373" s="131">
        <v>30.803999999999998</v>
      </c>
      <c r="F373" s="136">
        <v>39045</v>
      </c>
      <c r="G373" s="25" t="s">
        <v>234</v>
      </c>
    </row>
    <row r="374" spans="2:7" ht="12.75" customHeight="1" x14ac:dyDescent="0.2">
      <c r="B374" s="113" t="s">
        <v>1155</v>
      </c>
      <c r="C374" s="78" t="s">
        <v>53</v>
      </c>
      <c r="E374" s="131">
        <v>33.2502</v>
      </c>
      <c r="F374" s="136">
        <v>39053</v>
      </c>
      <c r="G374" s="25" t="s">
        <v>234</v>
      </c>
    </row>
    <row r="375" spans="2:7" ht="12.75" customHeight="1" x14ac:dyDescent="0.2">
      <c r="B375" s="113" t="s">
        <v>1155</v>
      </c>
      <c r="C375" s="78" t="s">
        <v>76</v>
      </c>
      <c r="E375" s="131">
        <v>33.2502</v>
      </c>
      <c r="F375" s="136">
        <v>39053</v>
      </c>
      <c r="G375" s="25" t="s">
        <v>234</v>
      </c>
    </row>
    <row r="376" spans="2:7" ht="12.75" customHeight="1" x14ac:dyDescent="0.2">
      <c r="B376" s="113" t="s">
        <v>1153</v>
      </c>
      <c r="C376" s="78" t="s">
        <v>1</v>
      </c>
      <c r="E376" s="131">
        <v>42335</v>
      </c>
      <c r="F376" s="136">
        <v>39060</v>
      </c>
      <c r="G376" s="25" t="s">
        <v>234</v>
      </c>
    </row>
    <row r="377" spans="2:7" ht="12.75" customHeight="1" x14ac:dyDescent="0.2">
      <c r="B377" s="113" t="s">
        <v>1153</v>
      </c>
      <c r="C377" s="78" t="s">
        <v>39</v>
      </c>
      <c r="E377" s="131">
        <v>42335</v>
      </c>
      <c r="F377" s="136">
        <v>39060</v>
      </c>
      <c r="G377" s="25" t="s">
        <v>234</v>
      </c>
    </row>
    <row r="378" spans="2:7" ht="12.75" customHeight="1" x14ac:dyDescent="0.2">
      <c r="B378" s="113" t="s">
        <v>1153</v>
      </c>
      <c r="C378" s="78" t="s">
        <v>1</v>
      </c>
      <c r="E378" s="131">
        <v>42335</v>
      </c>
      <c r="F378" s="136">
        <v>39060</v>
      </c>
      <c r="G378" s="25" t="s">
        <v>234</v>
      </c>
    </row>
    <row r="379" spans="2:7" ht="12.75" customHeight="1" x14ac:dyDescent="0.2">
      <c r="B379" s="113" t="s">
        <v>1155</v>
      </c>
      <c r="C379" s="78" t="s">
        <v>61</v>
      </c>
      <c r="E379" s="131">
        <v>33.929699999999997</v>
      </c>
      <c r="F379" s="136">
        <v>39060</v>
      </c>
      <c r="G379" s="25" t="s">
        <v>234</v>
      </c>
    </row>
    <row r="380" spans="2:7" ht="12.75" customHeight="1" x14ac:dyDescent="0.2">
      <c r="B380" s="113" t="s">
        <v>1152</v>
      </c>
      <c r="C380" s="78" t="s">
        <v>1</v>
      </c>
      <c r="E380" s="131">
        <v>60192</v>
      </c>
      <c r="F380" s="136">
        <v>39067</v>
      </c>
      <c r="G380" s="25" t="s">
        <v>234</v>
      </c>
    </row>
    <row r="381" spans="2:7" ht="12.75" customHeight="1" x14ac:dyDescent="0.2">
      <c r="B381" s="113" t="s">
        <v>1155</v>
      </c>
      <c r="C381" s="78" t="s">
        <v>62</v>
      </c>
      <c r="E381" s="131">
        <v>33.975000000000001</v>
      </c>
      <c r="F381" s="136">
        <v>39067</v>
      </c>
      <c r="G381" s="25" t="s">
        <v>234</v>
      </c>
    </row>
    <row r="382" spans="2:7" ht="12.75" customHeight="1" x14ac:dyDescent="0.2">
      <c r="B382" s="113" t="s">
        <v>1153</v>
      </c>
      <c r="C382" s="78" t="s">
        <v>6</v>
      </c>
      <c r="E382" s="131">
        <v>42446</v>
      </c>
      <c r="F382" s="136">
        <v>39075</v>
      </c>
      <c r="G382" s="25" t="s">
        <v>234</v>
      </c>
    </row>
    <row r="383" spans="2:7" ht="12.75" customHeight="1" x14ac:dyDescent="0.2">
      <c r="B383" s="113" t="s">
        <v>1155</v>
      </c>
      <c r="C383" s="78" t="s">
        <v>54</v>
      </c>
      <c r="E383" s="131">
        <v>36.104100000000003</v>
      </c>
      <c r="F383" s="136">
        <v>39075</v>
      </c>
      <c r="G383" s="25" t="s">
        <v>234</v>
      </c>
    </row>
    <row r="384" spans="2:7" ht="12.75" customHeight="1" x14ac:dyDescent="0.2">
      <c r="B384" s="113" t="s">
        <v>1155</v>
      </c>
      <c r="C384" s="78" t="s">
        <v>88</v>
      </c>
      <c r="E384" s="131">
        <v>36.104100000000003</v>
      </c>
      <c r="F384" s="136">
        <v>39077</v>
      </c>
      <c r="G384" s="25" t="s">
        <v>234</v>
      </c>
    </row>
    <row r="385" spans="2:7" ht="12.75" customHeight="1" x14ac:dyDescent="0.2">
      <c r="B385" s="113" t="s">
        <v>1155</v>
      </c>
      <c r="C385" s="78" t="s">
        <v>58</v>
      </c>
      <c r="E385" s="131">
        <v>36.104100000000003</v>
      </c>
      <c r="F385" s="136">
        <v>39077</v>
      </c>
      <c r="G385" s="25" t="s">
        <v>234</v>
      </c>
    </row>
    <row r="386" spans="2:7" ht="12.75" customHeight="1" x14ac:dyDescent="0.2">
      <c r="B386" s="113" t="s">
        <v>1152</v>
      </c>
      <c r="C386" s="78" t="s">
        <v>44</v>
      </c>
      <c r="E386" s="131">
        <v>60703</v>
      </c>
      <c r="F386" s="136">
        <v>39080</v>
      </c>
      <c r="G386" s="25" t="s">
        <v>234</v>
      </c>
    </row>
    <row r="387" spans="2:7" ht="12.75" customHeight="1" x14ac:dyDescent="0.2">
      <c r="B387" s="113" t="s">
        <v>1152</v>
      </c>
      <c r="C387" s="78" t="s">
        <v>37</v>
      </c>
      <c r="E387" s="131">
        <v>60703</v>
      </c>
      <c r="F387" s="136">
        <v>39080</v>
      </c>
      <c r="G387" s="25" t="s">
        <v>234</v>
      </c>
    </row>
    <row r="388" spans="2:7" ht="12.75" customHeight="1" x14ac:dyDescent="0.2">
      <c r="B388" s="113" t="s">
        <v>1153</v>
      </c>
      <c r="C388" s="78" t="s">
        <v>45</v>
      </c>
      <c r="E388" s="131">
        <v>42486</v>
      </c>
      <c r="F388" s="136">
        <v>39080</v>
      </c>
      <c r="G388" s="25" t="s">
        <v>234</v>
      </c>
    </row>
    <row r="389" spans="2:7" ht="12.75" customHeight="1" x14ac:dyDescent="0.2">
      <c r="B389" s="113" t="s">
        <v>1152</v>
      </c>
      <c r="C389" s="78" t="s">
        <v>77</v>
      </c>
      <c r="E389" s="131">
        <v>60866</v>
      </c>
      <c r="F389" s="136">
        <v>39088</v>
      </c>
      <c r="G389" s="25" t="s">
        <v>234</v>
      </c>
    </row>
    <row r="390" spans="2:7" ht="12.75" customHeight="1" x14ac:dyDescent="0.2">
      <c r="B390" s="113" t="s">
        <v>1152</v>
      </c>
      <c r="C390" s="78" t="s">
        <v>6</v>
      </c>
      <c r="E390" s="131">
        <v>60866</v>
      </c>
      <c r="F390" s="136">
        <v>39088</v>
      </c>
      <c r="G390" s="25" t="s">
        <v>234</v>
      </c>
    </row>
    <row r="391" spans="2:7" ht="12.75" customHeight="1" x14ac:dyDescent="0.2">
      <c r="B391" s="113" t="s">
        <v>1152</v>
      </c>
      <c r="C391" s="78" t="s">
        <v>10</v>
      </c>
      <c r="E391" s="131">
        <v>61278</v>
      </c>
      <c r="F391" s="136">
        <v>39110</v>
      </c>
      <c r="G391" s="25" t="s">
        <v>234</v>
      </c>
    </row>
    <row r="392" spans="2:7" ht="12.75" customHeight="1" x14ac:dyDescent="0.2">
      <c r="B392" s="113" t="s">
        <v>1153</v>
      </c>
      <c r="C392" s="78" t="s">
        <v>104</v>
      </c>
      <c r="E392" s="131">
        <v>42714</v>
      </c>
      <c r="F392" s="136">
        <v>39117</v>
      </c>
      <c r="G392" s="25" t="s">
        <v>234</v>
      </c>
    </row>
    <row r="393" spans="2:7" ht="12.75" customHeight="1" x14ac:dyDescent="0.2">
      <c r="B393" s="113" t="s">
        <v>1155</v>
      </c>
      <c r="C393" s="78" t="s">
        <v>16</v>
      </c>
      <c r="E393" s="131">
        <v>42.038400000000003</v>
      </c>
      <c r="F393" s="136">
        <v>39124</v>
      </c>
      <c r="G393" s="25" t="s">
        <v>234</v>
      </c>
    </row>
    <row r="394" spans="2:7" ht="12.75" customHeight="1" x14ac:dyDescent="0.2">
      <c r="B394" s="113" t="s">
        <v>1155</v>
      </c>
      <c r="C394" s="78" t="s">
        <v>83</v>
      </c>
      <c r="E394" s="131">
        <v>42.038400000000003</v>
      </c>
      <c r="F394" s="136">
        <v>39124</v>
      </c>
      <c r="G394" s="25" t="s">
        <v>234</v>
      </c>
    </row>
    <row r="395" spans="2:7" ht="12.75" customHeight="1" x14ac:dyDescent="0.2">
      <c r="B395" s="113" t="s">
        <v>1155</v>
      </c>
      <c r="C395" s="78" t="s">
        <v>56</v>
      </c>
      <c r="E395" s="131">
        <v>42.038400000000003</v>
      </c>
      <c r="F395" s="136">
        <v>39124</v>
      </c>
      <c r="G395" s="25" t="s">
        <v>234</v>
      </c>
    </row>
    <row r="396" spans="2:7" ht="12.75" customHeight="1" x14ac:dyDescent="0.2">
      <c r="B396" s="113" t="s">
        <v>1155</v>
      </c>
      <c r="C396" s="78" t="s">
        <v>95</v>
      </c>
      <c r="E396" s="131">
        <v>42.038400000000003</v>
      </c>
      <c r="F396" s="136">
        <v>39130</v>
      </c>
      <c r="G396" s="25" t="s">
        <v>234</v>
      </c>
    </row>
    <row r="397" spans="2:7" ht="12.75" customHeight="1" x14ac:dyDescent="0.2">
      <c r="B397" s="113" t="s">
        <v>1155</v>
      </c>
      <c r="C397" s="78" t="s">
        <v>86</v>
      </c>
      <c r="E397" s="131">
        <v>42.038400000000003</v>
      </c>
      <c r="F397" s="136">
        <v>39130</v>
      </c>
      <c r="G397" s="25" t="s">
        <v>234</v>
      </c>
    </row>
    <row r="398" spans="2:7" ht="12.75" customHeight="1" x14ac:dyDescent="0.2">
      <c r="B398" s="113" t="s">
        <v>1155</v>
      </c>
      <c r="C398" s="78" t="s">
        <v>55</v>
      </c>
      <c r="E398" s="131">
        <v>42.038400000000003</v>
      </c>
      <c r="F398" s="136">
        <v>39130</v>
      </c>
      <c r="G398" s="25" t="s">
        <v>234</v>
      </c>
    </row>
    <row r="399" spans="2:7" ht="12.75" customHeight="1" x14ac:dyDescent="0.2">
      <c r="B399" s="113" t="s">
        <v>1155</v>
      </c>
      <c r="C399" s="78" t="s">
        <v>80</v>
      </c>
      <c r="E399" s="131">
        <v>42.038400000000003</v>
      </c>
      <c r="F399" s="136">
        <v>39130</v>
      </c>
      <c r="G399" s="25" t="s">
        <v>234</v>
      </c>
    </row>
    <row r="400" spans="2:7" ht="12.75" customHeight="1" x14ac:dyDescent="0.2">
      <c r="B400" s="113" t="s">
        <v>1155</v>
      </c>
      <c r="C400" s="78" t="s">
        <v>87</v>
      </c>
      <c r="E400" s="131">
        <v>42.808500000000002</v>
      </c>
      <c r="F400" s="136">
        <v>39137</v>
      </c>
      <c r="G400" s="25" t="s">
        <v>234</v>
      </c>
    </row>
    <row r="401" spans="2:7" ht="12.75" customHeight="1" x14ac:dyDescent="0.2">
      <c r="B401" s="113" t="s">
        <v>1155</v>
      </c>
      <c r="C401" s="78" t="s">
        <v>50</v>
      </c>
      <c r="E401" s="131">
        <v>42.808500000000002</v>
      </c>
      <c r="F401" s="136">
        <v>39137</v>
      </c>
      <c r="G401" s="25" t="s">
        <v>234</v>
      </c>
    </row>
    <row r="402" spans="2:7" x14ac:dyDescent="0.2">
      <c r="B402" s="113" t="s">
        <v>1155</v>
      </c>
      <c r="C402" s="78" t="s">
        <v>89</v>
      </c>
      <c r="E402" s="131">
        <v>42.808500000000002</v>
      </c>
      <c r="F402" s="136">
        <v>39137</v>
      </c>
      <c r="G402" s="25" t="s">
        <v>234</v>
      </c>
    </row>
    <row r="403" spans="2:7" ht="12.75" customHeight="1" x14ac:dyDescent="0.2">
      <c r="B403" s="113" t="s">
        <v>1155</v>
      </c>
      <c r="C403" s="78" t="s">
        <v>100</v>
      </c>
      <c r="E403" s="131">
        <v>42.808500000000002</v>
      </c>
      <c r="F403" s="136">
        <v>39137</v>
      </c>
      <c r="G403" s="25" t="s">
        <v>234</v>
      </c>
    </row>
    <row r="404" spans="2:7" ht="12.75" customHeight="1" x14ac:dyDescent="0.2">
      <c r="B404" s="113" t="s">
        <v>1155</v>
      </c>
      <c r="C404" s="78" t="s">
        <v>84</v>
      </c>
      <c r="E404" s="131">
        <v>42.808500000000002</v>
      </c>
      <c r="F404" s="136">
        <v>39137</v>
      </c>
      <c r="G404" s="25" t="s">
        <v>234</v>
      </c>
    </row>
    <row r="405" spans="2:7" ht="12.75" customHeight="1" x14ac:dyDescent="0.2">
      <c r="B405" s="113" t="s">
        <v>1155</v>
      </c>
      <c r="C405" s="78" t="s">
        <v>51</v>
      </c>
      <c r="E405" s="131">
        <v>42.808500000000002</v>
      </c>
      <c r="F405" s="136">
        <v>39137</v>
      </c>
      <c r="G405" s="25" t="s">
        <v>234</v>
      </c>
    </row>
    <row r="406" spans="2:7" ht="12.75" customHeight="1" x14ac:dyDescent="0.2">
      <c r="B406" s="113" t="s">
        <v>1155</v>
      </c>
      <c r="C406" s="78" t="s">
        <v>59</v>
      </c>
      <c r="E406" s="131">
        <v>42.808500000000002</v>
      </c>
      <c r="F406" s="136">
        <v>39137</v>
      </c>
      <c r="G406" s="25" t="s">
        <v>234</v>
      </c>
    </row>
    <row r="407" spans="2:7" ht="12.75" customHeight="1" x14ac:dyDescent="0.2">
      <c r="B407" s="113" t="s">
        <v>1155</v>
      </c>
      <c r="C407" s="78" t="s">
        <v>63</v>
      </c>
      <c r="E407" s="131">
        <v>42.808500000000002</v>
      </c>
      <c r="F407" s="136">
        <v>39137</v>
      </c>
      <c r="G407" s="25" t="s">
        <v>234</v>
      </c>
    </row>
    <row r="408" spans="2:7" ht="12.75" customHeight="1" x14ac:dyDescent="0.2">
      <c r="B408" s="113" t="s">
        <v>1155</v>
      </c>
      <c r="C408" s="78" t="s">
        <v>82</v>
      </c>
      <c r="E408" s="131">
        <v>42.808500000000002</v>
      </c>
      <c r="F408" s="136">
        <v>39137</v>
      </c>
      <c r="G408" s="25" t="s">
        <v>234</v>
      </c>
    </row>
    <row r="409" spans="2:7" ht="12.75" customHeight="1" x14ac:dyDescent="0.2">
      <c r="B409" s="113" t="s">
        <v>1155</v>
      </c>
      <c r="C409" s="78" t="s">
        <v>99</v>
      </c>
      <c r="E409" s="131">
        <v>42.808500000000002</v>
      </c>
      <c r="F409" s="136">
        <v>39137</v>
      </c>
      <c r="G409" s="25" t="s">
        <v>234</v>
      </c>
    </row>
    <row r="410" spans="2:7" ht="12.75" customHeight="1" x14ac:dyDescent="0.2">
      <c r="B410" s="113" t="s">
        <v>1155</v>
      </c>
      <c r="C410" s="78" t="s">
        <v>53</v>
      </c>
      <c r="E410" s="131">
        <v>42.808500000000002</v>
      </c>
      <c r="F410" s="136">
        <v>39137</v>
      </c>
      <c r="G410" s="25" t="s">
        <v>234</v>
      </c>
    </row>
    <row r="411" spans="2:7" ht="12.75" customHeight="1" x14ac:dyDescent="0.2">
      <c r="B411" s="113" t="s">
        <v>1152</v>
      </c>
      <c r="C411" s="78" t="s">
        <v>3</v>
      </c>
      <c r="E411" s="131">
        <v>62096</v>
      </c>
      <c r="F411" s="136">
        <v>39138</v>
      </c>
      <c r="G411" s="25" t="s">
        <v>234</v>
      </c>
    </row>
    <row r="412" spans="2:7" ht="12.75" customHeight="1" x14ac:dyDescent="0.2">
      <c r="B412" s="113" t="s">
        <v>1152</v>
      </c>
      <c r="C412" s="78" t="s">
        <v>31</v>
      </c>
      <c r="E412" s="131">
        <v>62096</v>
      </c>
      <c r="F412" s="136">
        <v>39138</v>
      </c>
      <c r="G412" s="25" t="s">
        <v>234</v>
      </c>
    </row>
    <row r="413" spans="2:7" ht="12.75" customHeight="1" x14ac:dyDescent="0.2">
      <c r="B413" s="113" t="s">
        <v>1152</v>
      </c>
      <c r="C413" s="78" t="s">
        <v>25</v>
      </c>
      <c r="E413" s="131">
        <v>62096</v>
      </c>
      <c r="F413" s="136">
        <v>39138</v>
      </c>
      <c r="G413" s="25" t="s">
        <v>234</v>
      </c>
    </row>
    <row r="414" spans="2:7" ht="12.75" customHeight="1" x14ac:dyDescent="0.2">
      <c r="B414" s="113" t="s">
        <v>1153</v>
      </c>
      <c r="C414" s="78" t="s">
        <v>31</v>
      </c>
      <c r="E414" s="131">
        <v>42968</v>
      </c>
      <c r="F414" s="136">
        <v>39138</v>
      </c>
      <c r="G414" s="25" t="s">
        <v>234</v>
      </c>
    </row>
    <row r="415" spans="2:7" ht="12.75" customHeight="1" x14ac:dyDescent="0.2">
      <c r="B415" s="113" t="s">
        <v>1155</v>
      </c>
      <c r="C415" s="78" t="s">
        <v>88</v>
      </c>
      <c r="E415" s="131">
        <v>42.808500000000002</v>
      </c>
      <c r="F415" s="136">
        <v>39138</v>
      </c>
      <c r="G415" s="25" t="s">
        <v>234</v>
      </c>
    </row>
    <row r="416" spans="2:7" ht="12.75" customHeight="1" x14ac:dyDescent="0.2">
      <c r="B416" s="113" t="s">
        <v>1152</v>
      </c>
      <c r="C416" s="78" t="s">
        <v>74</v>
      </c>
      <c r="E416" s="131">
        <v>62837</v>
      </c>
      <c r="F416" s="136">
        <v>39165</v>
      </c>
      <c r="G416" s="25" t="s">
        <v>234</v>
      </c>
    </row>
    <row r="417" spans="2:7" ht="12.75" customHeight="1" x14ac:dyDescent="0.2">
      <c r="B417" s="113" t="s">
        <v>1152</v>
      </c>
      <c r="C417" s="94" t="s">
        <v>94</v>
      </c>
      <c r="D417" s="113"/>
      <c r="E417" s="131">
        <v>62850</v>
      </c>
      <c r="F417" s="136">
        <v>39166</v>
      </c>
      <c r="G417" s="25" t="s">
        <v>234</v>
      </c>
    </row>
    <row r="418" spans="2:7" ht="12.75" customHeight="1" x14ac:dyDescent="0.2">
      <c r="B418" s="113" t="s">
        <v>1152</v>
      </c>
      <c r="C418" s="78" t="s">
        <v>44</v>
      </c>
      <c r="E418" s="131">
        <v>62850</v>
      </c>
      <c r="F418" s="136">
        <v>39166</v>
      </c>
      <c r="G418" s="25" t="s">
        <v>234</v>
      </c>
    </row>
    <row r="419" spans="2:7" ht="12.75" customHeight="1" x14ac:dyDescent="0.2">
      <c r="B419" s="113" t="s">
        <v>1152</v>
      </c>
      <c r="C419" s="78" t="s">
        <v>6</v>
      </c>
      <c r="E419" s="131">
        <v>62850</v>
      </c>
      <c r="F419" s="136">
        <v>39166</v>
      </c>
      <c r="G419" s="25" t="s">
        <v>234</v>
      </c>
    </row>
    <row r="420" spans="2:7" ht="12.75" customHeight="1" x14ac:dyDescent="0.2">
      <c r="B420" s="113" t="s">
        <v>1152</v>
      </c>
      <c r="C420" s="78" t="s">
        <v>162</v>
      </c>
      <c r="E420" s="131">
        <v>62850</v>
      </c>
      <c r="F420" s="136">
        <v>39166</v>
      </c>
      <c r="G420" s="25" t="s">
        <v>234</v>
      </c>
    </row>
    <row r="421" spans="2:7" ht="12.75" customHeight="1" x14ac:dyDescent="0.2">
      <c r="B421" s="113" t="s">
        <v>1152</v>
      </c>
      <c r="C421" s="78" t="s">
        <v>9</v>
      </c>
      <c r="E421" s="131">
        <v>62850</v>
      </c>
      <c r="F421" s="136">
        <v>39166</v>
      </c>
      <c r="G421" s="25" t="s">
        <v>234</v>
      </c>
    </row>
    <row r="422" spans="2:7" ht="12.75" customHeight="1" x14ac:dyDescent="0.2">
      <c r="B422" s="113" t="s">
        <v>1152</v>
      </c>
      <c r="C422" s="78" t="s">
        <v>13</v>
      </c>
      <c r="E422" s="131">
        <v>62850</v>
      </c>
      <c r="F422" s="136">
        <v>39166</v>
      </c>
      <c r="G422" s="25" t="s">
        <v>234</v>
      </c>
    </row>
    <row r="423" spans="2:7" ht="12.75" customHeight="1" x14ac:dyDescent="0.2">
      <c r="B423" s="113" t="s">
        <v>1152</v>
      </c>
      <c r="C423" s="78" t="s">
        <v>79</v>
      </c>
      <c r="E423" s="131">
        <v>62850</v>
      </c>
      <c r="F423" s="136">
        <v>39166</v>
      </c>
      <c r="G423" s="25" t="s">
        <v>234</v>
      </c>
    </row>
    <row r="424" spans="2:7" ht="12.75" customHeight="1" x14ac:dyDescent="0.2">
      <c r="B424" s="113" t="s">
        <v>1152</v>
      </c>
      <c r="C424" s="78" t="s">
        <v>77</v>
      </c>
      <c r="E424" s="131">
        <v>62850</v>
      </c>
      <c r="F424" s="136">
        <v>39166</v>
      </c>
      <c r="G424" s="25" t="s">
        <v>234</v>
      </c>
    </row>
    <row r="425" spans="2:7" ht="12.75" customHeight="1" x14ac:dyDescent="0.2">
      <c r="B425" s="113" t="s">
        <v>1152</v>
      </c>
      <c r="C425" s="78" t="s">
        <v>105</v>
      </c>
      <c r="E425" s="131">
        <v>62850</v>
      </c>
      <c r="F425" s="136">
        <v>39166</v>
      </c>
      <c r="G425" s="25" t="s">
        <v>234</v>
      </c>
    </row>
    <row r="426" spans="2:7" ht="12.75" customHeight="1" x14ac:dyDescent="0.2">
      <c r="B426" s="113" t="s">
        <v>1152</v>
      </c>
      <c r="C426" s="78" t="s">
        <v>32</v>
      </c>
      <c r="E426" s="131">
        <v>62850</v>
      </c>
      <c r="F426" s="136">
        <v>39166</v>
      </c>
      <c r="G426" s="25" t="s">
        <v>234</v>
      </c>
    </row>
    <row r="427" spans="2:7" ht="12.75" customHeight="1" x14ac:dyDescent="0.2">
      <c r="B427" s="113" t="s">
        <v>1152</v>
      </c>
      <c r="C427" s="78" t="s">
        <v>10</v>
      </c>
      <c r="E427" s="131">
        <v>62850</v>
      </c>
      <c r="F427" s="136">
        <v>39166</v>
      </c>
      <c r="G427" s="25" t="s">
        <v>234</v>
      </c>
    </row>
    <row r="428" spans="2:7" ht="12.75" customHeight="1" x14ac:dyDescent="0.2">
      <c r="B428" s="113" t="s">
        <v>1152</v>
      </c>
      <c r="C428" s="78" t="s">
        <v>33</v>
      </c>
      <c r="E428" s="131">
        <v>62850</v>
      </c>
      <c r="F428" s="136">
        <v>39166</v>
      </c>
      <c r="G428" s="25" t="s">
        <v>234</v>
      </c>
    </row>
    <row r="429" spans="2:7" ht="12.75" customHeight="1" x14ac:dyDescent="0.2">
      <c r="B429" s="113" t="s">
        <v>1153</v>
      </c>
      <c r="C429" s="78" t="s">
        <v>6</v>
      </c>
      <c r="E429" s="131">
        <v>43261</v>
      </c>
      <c r="F429" s="136">
        <v>39166</v>
      </c>
      <c r="G429" s="25" t="s">
        <v>234</v>
      </c>
    </row>
    <row r="430" spans="2:7" ht="12.75" customHeight="1" x14ac:dyDescent="0.2">
      <c r="B430" s="113" t="s">
        <v>1153</v>
      </c>
      <c r="C430" s="78" t="s">
        <v>45</v>
      </c>
      <c r="E430" s="131">
        <v>43261</v>
      </c>
      <c r="F430" s="136">
        <v>39166</v>
      </c>
      <c r="G430" s="25" t="s">
        <v>234</v>
      </c>
    </row>
    <row r="431" spans="2:7" ht="12.75" customHeight="1" x14ac:dyDescent="0.2">
      <c r="B431" s="113" t="s">
        <v>1153</v>
      </c>
      <c r="C431" s="78" t="s">
        <v>71</v>
      </c>
      <c r="E431" s="131">
        <v>43261</v>
      </c>
      <c r="F431" s="136">
        <v>39166</v>
      </c>
      <c r="G431" s="25" t="s">
        <v>234</v>
      </c>
    </row>
    <row r="432" spans="2:7" ht="12.75" customHeight="1" x14ac:dyDescent="0.2">
      <c r="B432" s="113" t="s">
        <v>1153</v>
      </c>
      <c r="C432" s="78" t="s">
        <v>20</v>
      </c>
      <c r="E432" s="131">
        <v>43261</v>
      </c>
      <c r="F432" s="136">
        <v>39166</v>
      </c>
      <c r="G432" s="25" t="s">
        <v>234</v>
      </c>
    </row>
    <row r="433" spans="2:7" ht="12.75" customHeight="1" x14ac:dyDescent="0.2">
      <c r="B433" s="113" t="s">
        <v>1153</v>
      </c>
      <c r="C433" s="78" t="s">
        <v>9</v>
      </c>
      <c r="E433" s="131">
        <v>43261</v>
      </c>
      <c r="F433" s="136">
        <v>39166</v>
      </c>
      <c r="G433" s="25" t="s">
        <v>234</v>
      </c>
    </row>
    <row r="434" spans="2:7" ht="12.75" customHeight="1" x14ac:dyDescent="0.2">
      <c r="B434" s="113" t="s">
        <v>1153</v>
      </c>
      <c r="C434" s="78" t="s">
        <v>104</v>
      </c>
      <c r="E434" s="131">
        <v>43261</v>
      </c>
      <c r="F434" s="136">
        <v>39166</v>
      </c>
      <c r="G434" s="25" t="s">
        <v>234</v>
      </c>
    </row>
    <row r="435" spans="2:7" ht="12.75" customHeight="1" x14ac:dyDescent="0.2">
      <c r="B435" s="113" t="s">
        <v>1153</v>
      </c>
      <c r="C435" s="78" t="s">
        <v>18</v>
      </c>
      <c r="E435" s="131">
        <v>43261</v>
      </c>
      <c r="F435" s="136">
        <v>39166</v>
      </c>
      <c r="G435" s="25" t="s">
        <v>234</v>
      </c>
    </row>
    <row r="436" spans="2:7" ht="12.75" customHeight="1" x14ac:dyDescent="0.2">
      <c r="B436" s="113" t="s">
        <v>1153</v>
      </c>
      <c r="C436" s="78" t="s">
        <v>2</v>
      </c>
      <c r="E436" s="131">
        <v>43261</v>
      </c>
      <c r="F436" s="136">
        <v>39166</v>
      </c>
      <c r="G436" s="25" t="s">
        <v>234</v>
      </c>
    </row>
    <row r="437" spans="2:7" ht="12.75" customHeight="1" x14ac:dyDescent="0.2">
      <c r="B437" s="113" t="s">
        <v>1153</v>
      </c>
      <c r="C437" s="78" t="s">
        <v>14</v>
      </c>
      <c r="E437" s="131">
        <v>43261</v>
      </c>
      <c r="F437" s="136">
        <v>39166</v>
      </c>
      <c r="G437" s="25" t="s">
        <v>234</v>
      </c>
    </row>
    <row r="438" spans="2:7" ht="12.75" customHeight="1" x14ac:dyDescent="0.2">
      <c r="B438" s="113" t="s">
        <v>1153</v>
      </c>
      <c r="C438" s="78" t="s">
        <v>3</v>
      </c>
      <c r="E438" s="131">
        <v>43261</v>
      </c>
      <c r="F438" s="136">
        <v>39166</v>
      </c>
      <c r="G438" s="25" t="s">
        <v>234</v>
      </c>
    </row>
    <row r="439" spans="2:7" ht="12.75" customHeight="1" x14ac:dyDescent="0.2">
      <c r="B439" s="113" t="s">
        <v>1153</v>
      </c>
      <c r="C439" s="78" t="s">
        <v>15</v>
      </c>
      <c r="E439" s="131">
        <v>43261</v>
      </c>
      <c r="F439" s="136">
        <v>39166</v>
      </c>
      <c r="G439" s="25" t="s">
        <v>234</v>
      </c>
    </row>
    <row r="440" spans="2:7" ht="12.75" customHeight="1" x14ac:dyDescent="0.2">
      <c r="B440" s="113" t="s">
        <v>1153</v>
      </c>
      <c r="C440" s="78" t="s">
        <v>16</v>
      </c>
      <c r="E440" s="131">
        <v>43261</v>
      </c>
      <c r="F440" s="136">
        <v>39166</v>
      </c>
      <c r="G440" s="25" t="s">
        <v>234</v>
      </c>
    </row>
    <row r="441" spans="2:7" ht="12.75" customHeight="1" x14ac:dyDescent="0.2">
      <c r="B441" s="113" t="s">
        <v>1153</v>
      </c>
      <c r="C441" s="78" t="s">
        <v>25</v>
      </c>
      <c r="E441" s="131">
        <v>43261</v>
      </c>
      <c r="F441" s="136">
        <v>39166</v>
      </c>
      <c r="G441" s="25" t="s">
        <v>234</v>
      </c>
    </row>
    <row r="442" spans="2:7" ht="12.75" customHeight="1" x14ac:dyDescent="0.2">
      <c r="B442" s="113" t="s">
        <v>1153</v>
      </c>
      <c r="C442" s="78" t="s">
        <v>17</v>
      </c>
      <c r="E442" s="131">
        <v>43261</v>
      </c>
      <c r="F442" s="136">
        <v>39166</v>
      </c>
      <c r="G442" s="25" t="s">
        <v>234</v>
      </c>
    </row>
    <row r="443" spans="2:7" ht="12.75" customHeight="1" x14ac:dyDescent="0.2">
      <c r="B443" s="113" t="s">
        <v>1155</v>
      </c>
      <c r="C443" s="78" t="s">
        <v>61</v>
      </c>
      <c r="E443" s="131">
        <v>44.711100000000002</v>
      </c>
      <c r="F443" s="136">
        <v>39166</v>
      </c>
      <c r="G443" s="25" t="s">
        <v>234</v>
      </c>
    </row>
    <row r="444" spans="2:7" ht="12.75" customHeight="1" x14ac:dyDescent="0.2">
      <c r="B444" s="113" t="s">
        <v>1155</v>
      </c>
      <c r="C444" s="78" t="s">
        <v>62</v>
      </c>
      <c r="E444" s="131">
        <v>44.711100000000002</v>
      </c>
      <c r="F444" s="136">
        <v>39166</v>
      </c>
      <c r="G444" s="25" t="s">
        <v>234</v>
      </c>
    </row>
    <row r="445" spans="2:7" ht="12.75" customHeight="1" x14ac:dyDescent="0.2">
      <c r="B445" s="113" t="s">
        <v>1153</v>
      </c>
      <c r="C445" s="78" t="s">
        <v>1</v>
      </c>
      <c r="E445" s="131">
        <v>43261</v>
      </c>
      <c r="F445" s="136">
        <v>39167</v>
      </c>
      <c r="G445" s="25" t="s">
        <v>234</v>
      </c>
    </row>
    <row r="446" spans="2:7" ht="12.75" customHeight="1" x14ac:dyDescent="0.2">
      <c r="B446" s="113" t="s">
        <v>1153</v>
      </c>
      <c r="C446" s="78" t="s">
        <v>23</v>
      </c>
      <c r="E446" s="131">
        <v>43272</v>
      </c>
      <c r="F446" s="136">
        <v>39170</v>
      </c>
      <c r="G446" s="25" t="s">
        <v>234</v>
      </c>
    </row>
    <row r="447" spans="2:7" ht="12.75" customHeight="1" x14ac:dyDescent="0.2">
      <c r="B447" s="113" t="s">
        <v>1155</v>
      </c>
      <c r="C447" s="78" t="s">
        <v>54</v>
      </c>
      <c r="E447" s="131">
        <v>48.199199999999998</v>
      </c>
      <c r="F447" s="136">
        <v>39175</v>
      </c>
      <c r="G447" s="25" t="s">
        <v>234</v>
      </c>
    </row>
    <row r="448" spans="2:7" ht="12.75" customHeight="1" x14ac:dyDescent="0.2">
      <c r="B448" s="113" t="s">
        <v>1155</v>
      </c>
      <c r="C448" s="78" t="s">
        <v>88</v>
      </c>
      <c r="E448" s="131">
        <v>48.199199999999998</v>
      </c>
      <c r="F448" s="136">
        <v>39175</v>
      </c>
      <c r="G448" s="25" t="s">
        <v>234</v>
      </c>
    </row>
    <row r="449" spans="2:7" ht="12.75" customHeight="1" x14ac:dyDescent="0.2">
      <c r="B449" s="113" t="s">
        <v>1155</v>
      </c>
      <c r="C449" s="78" t="s">
        <v>58</v>
      </c>
      <c r="E449" s="131">
        <v>48.199199999999998</v>
      </c>
      <c r="F449" s="136">
        <v>39175</v>
      </c>
      <c r="G449" s="25" t="s">
        <v>234</v>
      </c>
    </row>
    <row r="450" spans="2:7" ht="12.75" customHeight="1" x14ac:dyDescent="0.2">
      <c r="B450" s="113" t="s">
        <v>1155</v>
      </c>
      <c r="C450" s="78" t="s">
        <v>16</v>
      </c>
      <c r="E450" s="131">
        <v>48.199199999999998</v>
      </c>
      <c r="F450" s="136">
        <v>39175</v>
      </c>
      <c r="G450" s="25" t="s">
        <v>234</v>
      </c>
    </row>
    <row r="451" spans="2:7" ht="12.75" customHeight="1" x14ac:dyDescent="0.2">
      <c r="B451" s="113" t="s">
        <v>1155</v>
      </c>
      <c r="C451" s="78" t="s">
        <v>83</v>
      </c>
      <c r="E451" s="131">
        <v>48.199199999999998</v>
      </c>
      <c r="F451" s="136">
        <v>39175</v>
      </c>
      <c r="G451" s="25" t="s">
        <v>234</v>
      </c>
    </row>
    <row r="452" spans="2:7" ht="12.75" customHeight="1" x14ac:dyDescent="0.2">
      <c r="B452" s="113" t="s">
        <v>1155</v>
      </c>
      <c r="C452" s="78" t="s">
        <v>56</v>
      </c>
      <c r="E452" s="131">
        <v>48.199199999999998</v>
      </c>
      <c r="F452" s="136">
        <v>39175</v>
      </c>
      <c r="G452" s="25" t="s">
        <v>234</v>
      </c>
    </row>
    <row r="453" spans="2:7" ht="12.75" customHeight="1" x14ac:dyDescent="0.2">
      <c r="B453" s="113" t="s">
        <v>1155</v>
      </c>
      <c r="C453" s="78" t="s">
        <v>95</v>
      </c>
      <c r="E453" s="131">
        <v>48.199199999999998</v>
      </c>
      <c r="F453" s="136">
        <v>39175</v>
      </c>
      <c r="G453" s="25" t="s">
        <v>234</v>
      </c>
    </row>
    <row r="454" spans="2:7" ht="12.75" customHeight="1" x14ac:dyDescent="0.2">
      <c r="B454" s="113" t="s">
        <v>1155</v>
      </c>
      <c r="C454" s="78" t="s">
        <v>86</v>
      </c>
      <c r="E454" s="131">
        <v>48.199199999999998</v>
      </c>
      <c r="F454" s="136">
        <v>39175</v>
      </c>
      <c r="G454" s="25" t="s">
        <v>234</v>
      </c>
    </row>
    <row r="455" spans="2:7" ht="12.75" customHeight="1" x14ac:dyDescent="0.2">
      <c r="B455" s="113" t="s">
        <v>1155</v>
      </c>
      <c r="C455" s="78" t="s">
        <v>55</v>
      </c>
      <c r="E455" s="131">
        <v>48.199199999999998</v>
      </c>
      <c r="F455" s="136">
        <v>39175</v>
      </c>
      <c r="G455" s="25" t="s">
        <v>234</v>
      </c>
    </row>
    <row r="456" spans="2:7" ht="12.75" customHeight="1" x14ac:dyDescent="0.2">
      <c r="B456" s="113" t="s">
        <v>1155</v>
      </c>
      <c r="C456" s="78" t="s">
        <v>80</v>
      </c>
      <c r="E456" s="131">
        <v>48.199199999999998</v>
      </c>
      <c r="F456" s="136">
        <v>39175</v>
      </c>
      <c r="G456" s="25" t="s">
        <v>234</v>
      </c>
    </row>
    <row r="457" spans="2:7" ht="12.75" customHeight="1" x14ac:dyDescent="0.2">
      <c r="B457" s="113" t="s">
        <v>1155</v>
      </c>
      <c r="C457" s="78" t="s">
        <v>99</v>
      </c>
      <c r="E457" s="131">
        <v>48.199199999999998</v>
      </c>
      <c r="F457" s="136">
        <v>39175</v>
      </c>
      <c r="G457" s="25" t="s">
        <v>234</v>
      </c>
    </row>
    <row r="458" spans="2:7" ht="12.75" customHeight="1" x14ac:dyDescent="0.2">
      <c r="B458" s="113" t="s">
        <v>1155</v>
      </c>
      <c r="C458" s="78" t="s">
        <v>53</v>
      </c>
      <c r="E458" s="131">
        <v>48.199199999999998</v>
      </c>
      <c r="F458" s="136">
        <v>39175</v>
      </c>
      <c r="G458" s="25" t="s">
        <v>234</v>
      </c>
    </row>
    <row r="459" spans="2:7" ht="12.75" customHeight="1" x14ac:dyDescent="0.2">
      <c r="B459" s="113" t="s">
        <v>1155</v>
      </c>
      <c r="C459" s="78" t="s">
        <v>87</v>
      </c>
      <c r="E459" s="131">
        <v>48.199199999999998</v>
      </c>
      <c r="F459" s="136">
        <v>39175</v>
      </c>
      <c r="G459" s="25" t="s">
        <v>234</v>
      </c>
    </row>
    <row r="460" spans="2:7" ht="12.75" customHeight="1" x14ac:dyDescent="0.2">
      <c r="B460" s="113" t="s">
        <v>1155</v>
      </c>
      <c r="C460" s="78" t="s">
        <v>50</v>
      </c>
      <c r="E460" s="131">
        <v>48.199199999999998</v>
      </c>
      <c r="F460" s="136">
        <v>39175</v>
      </c>
      <c r="G460" s="25" t="s">
        <v>234</v>
      </c>
    </row>
    <row r="461" spans="2:7" x14ac:dyDescent="0.2">
      <c r="B461" s="113" t="s">
        <v>1155</v>
      </c>
      <c r="C461" s="78" t="s">
        <v>89</v>
      </c>
      <c r="E461" s="131">
        <v>48.199199999999998</v>
      </c>
      <c r="F461" s="136">
        <v>39175</v>
      </c>
      <c r="G461" s="25" t="s">
        <v>234</v>
      </c>
    </row>
    <row r="462" spans="2:7" ht="12.75" customHeight="1" x14ac:dyDescent="0.2">
      <c r="B462" s="113" t="s">
        <v>1155</v>
      </c>
      <c r="C462" s="78" t="s">
        <v>100</v>
      </c>
      <c r="E462" s="131">
        <v>48.199199999999998</v>
      </c>
      <c r="F462" s="136">
        <v>39175</v>
      </c>
      <c r="G462" s="25" t="s">
        <v>234</v>
      </c>
    </row>
    <row r="463" spans="2:7" ht="12.75" customHeight="1" x14ac:dyDescent="0.2">
      <c r="B463" s="113" t="s">
        <v>1155</v>
      </c>
      <c r="C463" s="78" t="s">
        <v>84</v>
      </c>
      <c r="E463" s="131">
        <v>48.199199999999998</v>
      </c>
      <c r="F463" s="136">
        <v>39175</v>
      </c>
      <c r="G463" s="25" t="s">
        <v>234</v>
      </c>
    </row>
    <row r="464" spans="2:7" ht="12.75" customHeight="1" x14ac:dyDescent="0.2">
      <c r="B464" s="113" t="s">
        <v>1155</v>
      </c>
      <c r="C464" s="78" t="s">
        <v>51</v>
      </c>
      <c r="E464" s="131">
        <v>48.199199999999998</v>
      </c>
      <c r="F464" s="136">
        <v>39175</v>
      </c>
      <c r="G464" s="25" t="s">
        <v>234</v>
      </c>
    </row>
    <row r="465" spans="2:7" ht="12.75" customHeight="1" x14ac:dyDescent="0.2">
      <c r="B465" s="113" t="s">
        <v>1155</v>
      </c>
      <c r="C465" s="78" t="s">
        <v>59</v>
      </c>
      <c r="E465" s="131">
        <v>48.199199999999998</v>
      </c>
      <c r="F465" s="136">
        <v>39175</v>
      </c>
      <c r="G465" s="25" t="s">
        <v>234</v>
      </c>
    </row>
    <row r="466" spans="2:7" ht="12.75" customHeight="1" x14ac:dyDescent="0.2">
      <c r="B466" s="113" t="s">
        <v>1155</v>
      </c>
      <c r="C466" s="78" t="s">
        <v>63</v>
      </c>
      <c r="E466" s="131">
        <v>48.199199999999998</v>
      </c>
      <c r="F466" s="136">
        <v>39175</v>
      </c>
      <c r="G466" s="25" t="s">
        <v>234</v>
      </c>
    </row>
    <row r="467" spans="2:7" ht="12.75" customHeight="1" x14ac:dyDescent="0.2">
      <c r="B467" s="113" t="s">
        <v>1155</v>
      </c>
      <c r="C467" s="78" t="s">
        <v>82</v>
      </c>
      <c r="E467" s="131">
        <v>48.199199999999998</v>
      </c>
      <c r="F467" s="136">
        <v>39175</v>
      </c>
      <c r="G467" s="25" t="s">
        <v>234</v>
      </c>
    </row>
    <row r="468" spans="2:7" ht="12.75" customHeight="1" x14ac:dyDescent="0.2">
      <c r="B468" s="113" t="s">
        <v>1155</v>
      </c>
      <c r="C468" s="78" t="s">
        <v>52</v>
      </c>
      <c r="E468" s="131">
        <v>48.199199999999998</v>
      </c>
      <c r="F468" s="136">
        <v>39175</v>
      </c>
      <c r="G468" s="25" t="s">
        <v>234</v>
      </c>
    </row>
    <row r="469" spans="2:7" ht="12.75" customHeight="1" x14ac:dyDescent="0.2">
      <c r="B469" s="113" t="s">
        <v>1155</v>
      </c>
      <c r="C469" s="78" t="s">
        <v>76</v>
      </c>
      <c r="E469" s="131">
        <v>48.199199999999998</v>
      </c>
      <c r="F469" s="136">
        <v>39175</v>
      </c>
      <c r="G469" s="25" t="s">
        <v>234</v>
      </c>
    </row>
    <row r="470" spans="2:7" ht="12.75" customHeight="1" x14ac:dyDescent="0.2">
      <c r="B470" s="113" t="s">
        <v>1152</v>
      </c>
      <c r="C470" s="78" t="s">
        <v>6</v>
      </c>
      <c r="E470" s="131">
        <v>65337</v>
      </c>
      <c r="F470" s="136">
        <v>39267</v>
      </c>
      <c r="G470" s="25" t="s">
        <v>234</v>
      </c>
    </row>
    <row r="471" spans="2:7" ht="12.75" customHeight="1" x14ac:dyDescent="0.2">
      <c r="B471" s="113" t="s">
        <v>1153</v>
      </c>
      <c r="C471" s="78" t="s">
        <v>6</v>
      </c>
      <c r="E471" s="131">
        <v>44960</v>
      </c>
      <c r="F471" s="136">
        <v>39277</v>
      </c>
      <c r="G471" s="25" t="s">
        <v>234</v>
      </c>
    </row>
    <row r="472" spans="2:7" ht="12.75" customHeight="1" x14ac:dyDescent="0.2">
      <c r="B472" s="113" t="s">
        <v>1152</v>
      </c>
      <c r="C472" s="78" t="s">
        <v>44</v>
      </c>
      <c r="E472" s="131">
        <v>67422</v>
      </c>
      <c r="F472" s="136">
        <v>39278</v>
      </c>
      <c r="G472" s="25" t="s">
        <v>234</v>
      </c>
    </row>
    <row r="473" spans="2:7" ht="12.75" customHeight="1" x14ac:dyDescent="0.2">
      <c r="B473" s="113" t="s">
        <v>1152</v>
      </c>
      <c r="C473" s="78" t="s">
        <v>162</v>
      </c>
      <c r="E473" s="131">
        <v>67422</v>
      </c>
      <c r="F473" s="136">
        <v>39278</v>
      </c>
      <c r="G473" s="25" t="s">
        <v>234</v>
      </c>
    </row>
    <row r="474" spans="2:7" ht="12.75" customHeight="1" x14ac:dyDescent="0.2">
      <c r="B474" s="113" t="s">
        <v>1152</v>
      </c>
      <c r="C474" s="78" t="s">
        <v>9</v>
      </c>
      <c r="E474" s="131">
        <v>67422</v>
      </c>
      <c r="F474" s="136">
        <v>39278</v>
      </c>
      <c r="G474" s="25" t="s">
        <v>234</v>
      </c>
    </row>
    <row r="475" spans="2:7" ht="12.75" customHeight="1" x14ac:dyDescent="0.2">
      <c r="B475" s="113" t="s">
        <v>1153</v>
      </c>
      <c r="C475" s="78" t="s">
        <v>45</v>
      </c>
      <c r="E475" s="131">
        <v>44969</v>
      </c>
      <c r="F475" s="136">
        <v>39278</v>
      </c>
      <c r="G475" s="25" t="s">
        <v>234</v>
      </c>
    </row>
    <row r="476" spans="2:7" ht="12.75" customHeight="1" x14ac:dyDescent="0.2">
      <c r="B476" s="113" t="s">
        <v>1155</v>
      </c>
      <c r="C476" s="78" t="s">
        <v>88</v>
      </c>
      <c r="E476" s="131">
        <v>49.059899999999999</v>
      </c>
      <c r="F476" s="136">
        <v>39278</v>
      </c>
      <c r="G476" s="25" t="s">
        <v>234</v>
      </c>
    </row>
    <row r="477" spans="2:7" ht="12.75" customHeight="1" x14ac:dyDescent="0.2">
      <c r="B477" s="113" t="s">
        <v>1153</v>
      </c>
      <c r="C477" s="78" t="s">
        <v>104</v>
      </c>
      <c r="E477" s="131">
        <v>45087</v>
      </c>
      <c r="F477" s="136">
        <v>39291</v>
      </c>
      <c r="G477" s="25" t="s">
        <v>234</v>
      </c>
    </row>
    <row r="478" spans="2:7" ht="12.75" customHeight="1" x14ac:dyDescent="0.2">
      <c r="B478" s="113" t="s">
        <v>1155</v>
      </c>
      <c r="C478" s="78" t="s">
        <v>90</v>
      </c>
      <c r="E478" s="131">
        <v>49.603499999999997</v>
      </c>
      <c r="F478" s="136">
        <v>39291</v>
      </c>
      <c r="G478" s="25" t="s">
        <v>234</v>
      </c>
    </row>
    <row r="479" spans="2:7" ht="12.75" customHeight="1" x14ac:dyDescent="0.2">
      <c r="B479" s="113" t="s">
        <v>1155</v>
      </c>
      <c r="C479" s="78" t="s">
        <v>62</v>
      </c>
      <c r="E479" s="131">
        <v>49.603499999999997</v>
      </c>
      <c r="F479" s="136">
        <v>39291</v>
      </c>
      <c r="G479" s="25" t="s">
        <v>234</v>
      </c>
    </row>
    <row r="480" spans="2:7" ht="12.75" customHeight="1" x14ac:dyDescent="0.2">
      <c r="B480" s="113" t="s">
        <v>1155</v>
      </c>
      <c r="C480" s="78" t="s">
        <v>61</v>
      </c>
      <c r="E480" s="131">
        <v>49.603499999999997</v>
      </c>
      <c r="F480" s="136">
        <v>39291</v>
      </c>
      <c r="G480" s="25" t="s">
        <v>234</v>
      </c>
    </row>
    <row r="481" spans="2:7" ht="12.75" customHeight="1" x14ac:dyDescent="0.2">
      <c r="B481" s="113" t="s">
        <v>1155</v>
      </c>
      <c r="C481" s="78" t="s">
        <v>52</v>
      </c>
      <c r="E481" s="131">
        <v>49.603499999999997</v>
      </c>
      <c r="F481" s="136">
        <v>39291</v>
      </c>
      <c r="G481" s="25" t="s">
        <v>234</v>
      </c>
    </row>
    <row r="482" spans="2:7" ht="12.75" customHeight="1" x14ac:dyDescent="0.2">
      <c r="B482" s="113" t="s">
        <v>28</v>
      </c>
      <c r="C482" s="78" t="s">
        <v>93</v>
      </c>
      <c r="E482" s="131" t="s">
        <v>29</v>
      </c>
      <c r="F482" s="136">
        <v>39292</v>
      </c>
      <c r="G482" s="25" t="s">
        <v>234</v>
      </c>
    </row>
    <row r="483" spans="2:7" ht="12.75" customHeight="1" x14ac:dyDescent="0.2">
      <c r="B483" s="113" t="s">
        <v>1155</v>
      </c>
      <c r="C483" s="78" t="s">
        <v>81</v>
      </c>
      <c r="E483" s="131">
        <v>51.234299999999998</v>
      </c>
      <c r="F483" s="136">
        <v>39299</v>
      </c>
      <c r="G483" s="25" t="s">
        <v>234</v>
      </c>
    </row>
    <row r="484" spans="2:7" ht="12.75" customHeight="1" x14ac:dyDescent="0.2">
      <c r="B484" s="113" t="s">
        <v>28</v>
      </c>
      <c r="C484" s="78" t="s">
        <v>108</v>
      </c>
      <c r="E484" s="131" t="s">
        <v>29</v>
      </c>
      <c r="F484" s="136">
        <v>39306</v>
      </c>
      <c r="G484" s="25" t="s">
        <v>234</v>
      </c>
    </row>
    <row r="485" spans="2:7" ht="12.75" customHeight="1" x14ac:dyDescent="0.2">
      <c r="B485" s="113" t="s">
        <v>28</v>
      </c>
      <c r="C485" s="78" t="s">
        <v>113</v>
      </c>
      <c r="E485" s="131" t="s">
        <v>29</v>
      </c>
      <c r="F485" s="136">
        <v>39306</v>
      </c>
      <c r="G485" s="25" t="s">
        <v>234</v>
      </c>
    </row>
    <row r="486" spans="2:7" ht="12.75" customHeight="1" x14ac:dyDescent="0.2">
      <c r="B486" s="113" t="s">
        <v>28</v>
      </c>
      <c r="C486" s="78" t="s">
        <v>114</v>
      </c>
      <c r="E486" s="131" t="s">
        <v>29</v>
      </c>
      <c r="F486" s="136">
        <v>39306</v>
      </c>
      <c r="G486" s="25" t="s">
        <v>234</v>
      </c>
    </row>
    <row r="487" spans="2:7" ht="12.75" customHeight="1" x14ac:dyDescent="0.2">
      <c r="B487" s="113" t="s">
        <v>28</v>
      </c>
      <c r="C487" s="78" t="s">
        <v>109</v>
      </c>
      <c r="E487" s="131" t="s">
        <v>29</v>
      </c>
      <c r="F487" s="136">
        <v>39306</v>
      </c>
      <c r="G487" s="25" t="s">
        <v>234</v>
      </c>
    </row>
    <row r="488" spans="2:7" ht="12.75" customHeight="1" x14ac:dyDescent="0.2">
      <c r="B488" s="113" t="s">
        <v>28</v>
      </c>
      <c r="C488" s="78" t="s">
        <v>110</v>
      </c>
      <c r="E488" s="131" t="s">
        <v>29</v>
      </c>
      <c r="F488" s="136">
        <v>39306</v>
      </c>
      <c r="G488" s="25" t="s">
        <v>234</v>
      </c>
    </row>
    <row r="489" spans="2:7" ht="22.5" customHeight="1" x14ac:dyDescent="0.2">
      <c r="B489" s="113" t="s">
        <v>28</v>
      </c>
      <c r="C489" s="78" t="s">
        <v>117</v>
      </c>
      <c r="E489" s="131" t="s">
        <v>29</v>
      </c>
      <c r="F489" s="136">
        <v>39306</v>
      </c>
      <c r="G489" s="25" t="s">
        <v>234</v>
      </c>
    </row>
    <row r="490" spans="2:7" ht="12.75" customHeight="1" x14ac:dyDescent="0.2">
      <c r="B490" s="113" t="s">
        <v>28</v>
      </c>
      <c r="C490" s="78" t="s">
        <v>111</v>
      </c>
      <c r="E490" s="131" t="s">
        <v>29</v>
      </c>
      <c r="F490" s="136">
        <v>39306</v>
      </c>
      <c r="G490" s="25" t="s">
        <v>234</v>
      </c>
    </row>
    <row r="491" spans="2:7" ht="12.75" customHeight="1" x14ac:dyDescent="0.2">
      <c r="B491" s="113" t="s">
        <v>28</v>
      </c>
      <c r="C491" s="78" t="s">
        <v>112</v>
      </c>
      <c r="E491" s="131" t="s">
        <v>29</v>
      </c>
      <c r="F491" s="136">
        <v>39306</v>
      </c>
      <c r="G491" s="25" t="s">
        <v>234</v>
      </c>
    </row>
    <row r="492" spans="2:7" ht="12.75" customHeight="1" x14ac:dyDescent="0.2">
      <c r="B492" s="113" t="s">
        <v>1152</v>
      </c>
      <c r="C492" s="78" t="s">
        <v>1</v>
      </c>
      <c r="E492" s="131">
        <v>68554</v>
      </c>
      <c r="F492" s="136">
        <v>39313</v>
      </c>
      <c r="G492" s="25" t="s">
        <v>234</v>
      </c>
    </row>
    <row r="493" spans="2:7" ht="12.75" customHeight="1" x14ac:dyDescent="0.2">
      <c r="B493" s="113" t="s">
        <v>1152</v>
      </c>
      <c r="C493" s="78" t="s">
        <v>37</v>
      </c>
      <c r="E493" s="131">
        <v>68778</v>
      </c>
      <c r="F493" s="136">
        <v>39320</v>
      </c>
      <c r="G493" s="25" t="s">
        <v>234</v>
      </c>
    </row>
    <row r="494" spans="2:7" ht="12.75" customHeight="1" x14ac:dyDescent="0.2">
      <c r="B494" s="113" t="s">
        <v>1152</v>
      </c>
      <c r="C494" s="78" t="s">
        <v>6</v>
      </c>
      <c r="E494" s="131">
        <v>68778</v>
      </c>
      <c r="F494" s="136">
        <v>39320</v>
      </c>
      <c r="G494" s="25" t="s">
        <v>234</v>
      </c>
    </row>
    <row r="495" spans="2:7" ht="12.75" customHeight="1" x14ac:dyDescent="0.2">
      <c r="B495" s="113" t="s">
        <v>28</v>
      </c>
      <c r="C495" s="78" t="s">
        <v>107</v>
      </c>
      <c r="E495" s="131" t="s">
        <v>29</v>
      </c>
      <c r="F495" s="136">
        <v>39327</v>
      </c>
      <c r="G495" s="25" t="s">
        <v>234</v>
      </c>
    </row>
    <row r="496" spans="2:7" ht="12.75" customHeight="1" x14ac:dyDescent="0.2">
      <c r="B496" s="113" t="s">
        <v>1153</v>
      </c>
      <c r="C496" s="78" t="s">
        <v>26</v>
      </c>
      <c r="E496" s="131">
        <v>45345</v>
      </c>
      <c r="F496" s="136">
        <v>39333</v>
      </c>
      <c r="G496" s="25" t="s">
        <v>234</v>
      </c>
    </row>
    <row r="497" spans="2:7" ht="12.75" customHeight="1" x14ac:dyDescent="0.2">
      <c r="B497" s="113" t="s">
        <v>28</v>
      </c>
      <c r="C497" s="78" t="s">
        <v>73</v>
      </c>
      <c r="E497" s="131" t="s">
        <v>29</v>
      </c>
      <c r="F497" s="136">
        <v>39333</v>
      </c>
      <c r="G497" s="25" t="s">
        <v>234</v>
      </c>
    </row>
    <row r="498" spans="2:7" ht="12.75" customHeight="1" x14ac:dyDescent="0.2">
      <c r="B498" s="113" t="s">
        <v>1155</v>
      </c>
      <c r="C498" s="78" t="s">
        <v>88</v>
      </c>
      <c r="E498" s="131">
        <v>53.182200000000002</v>
      </c>
      <c r="F498" s="136">
        <v>39341</v>
      </c>
      <c r="G498" s="25" t="s">
        <v>234</v>
      </c>
    </row>
    <row r="499" spans="2:7" ht="12.75" customHeight="1" x14ac:dyDescent="0.2">
      <c r="B499" s="113" t="s">
        <v>1152</v>
      </c>
      <c r="C499" s="78" t="s">
        <v>10</v>
      </c>
      <c r="E499" s="131">
        <v>69972</v>
      </c>
      <c r="F499" s="136">
        <v>39348</v>
      </c>
      <c r="G499" s="25" t="s">
        <v>234</v>
      </c>
    </row>
    <row r="500" spans="2:7" ht="12.75" customHeight="1" x14ac:dyDescent="0.2">
      <c r="B500" s="113" t="s">
        <v>1153</v>
      </c>
      <c r="C500" s="78" t="s">
        <v>71</v>
      </c>
      <c r="E500" s="131">
        <v>43276</v>
      </c>
      <c r="F500" s="136">
        <v>39348</v>
      </c>
      <c r="G500" s="25" t="s">
        <v>234</v>
      </c>
    </row>
    <row r="501" spans="2:7" ht="12.75" customHeight="1" x14ac:dyDescent="0.2">
      <c r="B501" s="113" t="s">
        <v>1153</v>
      </c>
      <c r="C501" s="78" t="s">
        <v>9</v>
      </c>
      <c r="E501" s="131">
        <v>43276</v>
      </c>
      <c r="F501" s="136">
        <v>39348</v>
      </c>
      <c r="G501" s="25" t="s">
        <v>234</v>
      </c>
    </row>
    <row r="502" spans="2:7" ht="12.75" customHeight="1" x14ac:dyDescent="0.2">
      <c r="B502" s="113" t="s">
        <v>1153</v>
      </c>
      <c r="C502" s="78" t="s">
        <v>1</v>
      </c>
      <c r="E502" s="131">
        <v>43276</v>
      </c>
      <c r="F502" s="136">
        <v>39348</v>
      </c>
      <c r="G502" s="25" t="s">
        <v>234</v>
      </c>
    </row>
    <row r="503" spans="2:7" ht="12.75" customHeight="1" x14ac:dyDescent="0.2">
      <c r="B503" s="113" t="s">
        <v>1155</v>
      </c>
      <c r="C503" s="78" t="s">
        <v>54</v>
      </c>
      <c r="E503" s="131">
        <v>54.36</v>
      </c>
      <c r="F503" s="136">
        <v>39348</v>
      </c>
      <c r="G503" s="25" t="s">
        <v>234</v>
      </c>
    </row>
    <row r="504" spans="2:7" ht="12.75" customHeight="1" x14ac:dyDescent="0.2">
      <c r="B504" s="113" t="s">
        <v>1155</v>
      </c>
      <c r="C504" s="78" t="s">
        <v>95</v>
      </c>
      <c r="E504" s="131">
        <v>54.36</v>
      </c>
      <c r="F504" s="136">
        <v>39348</v>
      </c>
      <c r="G504" s="25" t="s">
        <v>234</v>
      </c>
    </row>
    <row r="505" spans="2:7" ht="12.75" customHeight="1" x14ac:dyDescent="0.2">
      <c r="B505" s="113" t="s">
        <v>1155</v>
      </c>
      <c r="C505" s="78" t="s">
        <v>76</v>
      </c>
      <c r="E505" s="131">
        <v>54.36</v>
      </c>
      <c r="F505" s="136">
        <v>39348</v>
      </c>
      <c r="G505" s="25" t="s">
        <v>234</v>
      </c>
    </row>
    <row r="506" spans="2:7" ht="12.75" customHeight="1" x14ac:dyDescent="0.2">
      <c r="B506" s="113" t="s">
        <v>1155</v>
      </c>
      <c r="C506" s="78" t="s">
        <v>87</v>
      </c>
      <c r="E506" s="131">
        <v>54.36</v>
      </c>
      <c r="F506" s="136">
        <v>39348</v>
      </c>
      <c r="G506" s="25" t="s">
        <v>234</v>
      </c>
    </row>
    <row r="507" spans="2:7" ht="12.75" customHeight="1" x14ac:dyDescent="0.2">
      <c r="B507" s="113" t="s">
        <v>1155</v>
      </c>
      <c r="C507" s="78" t="s">
        <v>86</v>
      </c>
      <c r="E507" s="131">
        <v>54.36</v>
      </c>
      <c r="F507" s="136">
        <v>39348</v>
      </c>
      <c r="G507" s="25" t="s">
        <v>234</v>
      </c>
    </row>
    <row r="508" spans="2:7" ht="12.75" customHeight="1" x14ac:dyDescent="0.2">
      <c r="B508" s="113" t="s">
        <v>1155</v>
      </c>
      <c r="C508" s="78" t="s">
        <v>55</v>
      </c>
      <c r="E508" s="131">
        <v>54.36</v>
      </c>
      <c r="F508" s="136">
        <v>39348</v>
      </c>
      <c r="G508" s="25" t="s">
        <v>234</v>
      </c>
    </row>
    <row r="509" spans="2:7" ht="12.75" customHeight="1" x14ac:dyDescent="0.2">
      <c r="B509" s="113" t="s">
        <v>1155</v>
      </c>
      <c r="C509" s="78" t="s">
        <v>80</v>
      </c>
      <c r="E509" s="131">
        <v>54.36</v>
      </c>
      <c r="F509" s="136">
        <v>39348</v>
      </c>
      <c r="G509" s="25" t="s">
        <v>234</v>
      </c>
    </row>
    <row r="510" spans="2:7" ht="12.75" customHeight="1" x14ac:dyDescent="0.2">
      <c r="B510" s="113" t="s">
        <v>1155</v>
      </c>
      <c r="C510" s="78" t="s">
        <v>99</v>
      </c>
      <c r="E510" s="131">
        <v>54.36</v>
      </c>
      <c r="F510" s="136">
        <v>39348</v>
      </c>
      <c r="G510" s="25" t="s">
        <v>234</v>
      </c>
    </row>
    <row r="511" spans="2:7" ht="12.75" customHeight="1" x14ac:dyDescent="0.2">
      <c r="B511" s="113" t="s">
        <v>1155</v>
      </c>
      <c r="C511" s="78" t="s">
        <v>16</v>
      </c>
      <c r="E511" s="131">
        <v>54.36</v>
      </c>
      <c r="F511" s="136">
        <v>39348</v>
      </c>
      <c r="G511" s="25" t="s">
        <v>234</v>
      </c>
    </row>
    <row r="512" spans="2:7" ht="12.75" customHeight="1" x14ac:dyDescent="0.2">
      <c r="B512" s="113" t="s">
        <v>1155</v>
      </c>
      <c r="C512" s="78" t="s">
        <v>56</v>
      </c>
      <c r="E512" s="131">
        <v>54.36</v>
      </c>
      <c r="F512" s="136">
        <v>39348</v>
      </c>
      <c r="G512" s="25" t="s">
        <v>234</v>
      </c>
    </row>
    <row r="513" spans="2:7" ht="12.75" customHeight="1" x14ac:dyDescent="0.2">
      <c r="B513" s="113" t="s">
        <v>1155</v>
      </c>
      <c r="C513" s="78" t="s">
        <v>83</v>
      </c>
      <c r="E513" s="131">
        <v>54.36</v>
      </c>
      <c r="F513" s="136">
        <v>39348</v>
      </c>
      <c r="G513" s="25" t="s">
        <v>234</v>
      </c>
    </row>
    <row r="514" spans="2:7" ht="12.75" customHeight="1" x14ac:dyDescent="0.2">
      <c r="B514" s="113" t="s">
        <v>1155</v>
      </c>
      <c r="C514" s="78" t="s">
        <v>50</v>
      </c>
      <c r="E514" s="131">
        <v>54.36</v>
      </c>
      <c r="F514" s="136">
        <v>39348</v>
      </c>
      <c r="G514" s="25" t="s">
        <v>234</v>
      </c>
    </row>
    <row r="515" spans="2:7" ht="12.75" customHeight="1" x14ac:dyDescent="0.2">
      <c r="B515" s="113" t="s">
        <v>1155</v>
      </c>
      <c r="C515" s="78" t="s">
        <v>89</v>
      </c>
      <c r="E515" s="131">
        <v>54.36</v>
      </c>
      <c r="F515" s="136">
        <v>39348</v>
      </c>
      <c r="G515" s="25" t="s">
        <v>234</v>
      </c>
    </row>
    <row r="516" spans="2:7" ht="12.75" customHeight="1" x14ac:dyDescent="0.2">
      <c r="B516" s="113" t="s">
        <v>1155</v>
      </c>
      <c r="C516" s="78" t="s">
        <v>53</v>
      </c>
      <c r="E516" s="131">
        <v>54.36</v>
      </c>
      <c r="F516" s="136">
        <v>39348</v>
      </c>
      <c r="G516" s="25" t="s">
        <v>234</v>
      </c>
    </row>
    <row r="517" spans="2:7" ht="12.75" customHeight="1" x14ac:dyDescent="0.2">
      <c r="B517" s="113" t="s">
        <v>1155</v>
      </c>
      <c r="C517" s="78" t="s">
        <v>100</v>
      </c>
      <c r="E517" s="131">
        <v>54.36</v>
      </c>
      <c r="F517" s="136">
        <v>39348</v>
      </c>
      <c r="G517" s="25" t="s">
        <v>234</v>
      </c>
    </row>
    <row r="518" spans="2:7" ht="12.75" customHeight="1" x14ac:dyDescent="0.2">
      <c r="B518" s="113" t="s">
        <v>1155</v>
      </c>
      <c r="C518" s="78" t="s">
        <v>84</v>
      </c>
      <c r="E518" s="131">
        <v>54.36</v>
      </c>
      <c r="F518" s="136">
        <v>39348</v>
      </c>
      <c r="G518" s="25" t="s">
        <v>234</v>
      </c>
    </row>
    <row r="519" spans="2:7" ht="12.75" customHeight="1" x14ac:dyDescent="0.2">
      <c r="B519" s="113" t="s">
        <v>1155</v>
      </c>
      <c r="C519" s="78" t="s">
        <v>51</v>
      </c>
      <c r="E519" s="131">
        <v>54.36</v>
      </c>
      <c r="F519" s="136">
        <v>39348</v>
      </c>
      <c r="G519" s="25" t="s">
        <v>234</v>
      </c>
    </row>
    <row r="520" spans="2:7" ht="12.75" customHeight="1" x14ac:dyDescent="0.2">
      <c r="B520" s="113" t="s">
        <v>1155</v>
      </c>
      <c r="C520" s="78" t="s">
        <v>59</v>
      </c>
      <c r="E520" s="131">
        <v>54.36</v>
      </c>
      <c r="F520" s="136">
        <v>39348</v>
      </c>
      <c r="G520" s="25" t="s">
        <v>234</v>
      </c>
    </row>
    <row r="521" spans="2:7" ht="12.75" customHeight="1" x14ac:dyDescent="0.2">
      <c r="B521" s="113" t="s">
        <v>1155</v>
      </c>
      <c r="C521" s="78" t="s">
        <v>63</v>
      </c>
      <c r="E521" s="131">
        <v>54.36</v>
      </c>
      <c r="F521" s="136">
        <v>39348</v>
      </c>
      <c r="G521" s="25" t="s">
        <v>234</v>
      </c>
    </row>
    <row r="522" spans="2:7" ht="12.75" customHeight="1" x14ac:dyDescent="0.2">
      <c r="B522" s="113" t="s">
        <v>1155</v>
      </c>
      <c r="C522" s="78" t="s">
        <v>82</v>
      </c>
      <c r="E522" s="131">
        <v>54.36</v>
      </c>
      <c r="F522" s="136">
        <v>39348</v>
      </c>
      <c r="G522" s="25" t="s">
        <v>234</v>
      </c>
    </row>
    <row r="523" spans="2:7" ht="12.75" customHeight="1" x14ac:dyDescent="0.2">
      <c r="B523" s="113" t="s">
        <v>1152</v>
      </c>
      <c r="C523" s="78" t="s">
        <v>44</v>
      </c>
      <c r="E523" s="131">
        <v>70398</v>
      </c>
      <c r="F523" s="136">
        <v>39362</v>
      </c>
      <c r="G523" s="25" t="s">
        <v>234</v>
      </c>
    </row>
    <row r="524" spans="2:7" ht="12.75" customHeight="1" x14ac:dyDescent="0.2">
      <c r="B524" s="113" t="s">
        <v>1153</v>
      </c>
      <c r="C524" s="78" t="s">
        <v>6</v>
      </c>
      <c r="E524" s="131">
        <v>45455</v>
      </c>
      <c r="F524" s="136">
        <v>39362</v>
      </c>
      <c r="G524" s="25" t="s">
        <v>234</v>
      </c>
    </row>
    <row r="525" spans="2:7" ht="12.75" customHeight="1" x14ac:dyDescent="0.2">
      <c r="B525" s="113" t="s">
        <v>1153</v>
      </c>
      <c r="C525" s="78" t="s">
        <v>45</v>
      </c>
      <c r="E525" s="131">
        <v>45455</v>
      </c>
      <c r="F525" s="136">
        <v>39362</v>
      </c>
      <c r="G525" s="25" t="s">
        <v>234</v>
      </c>
    </row>
    <row r="526" spans="2:7" ht="12.75" customHeight="1" x14ac:dyDescent="0.2">
      <c r="B526" s="113" t="s">
        <v>1153</v>
      </c>
      <c r="C526" s="78" t="s">
        <v>4</v>
      </c>
      <c r="E526" s="131">
        <v>45485</v>
      </c>
      <c r="F526" s="136">
        <v>39368</v>
      </c>
      <c r="G526" s="25" t="s">
        <v>234</v>
      </c>
    </row>
    <row r="527" spans="2:7" ht="12.75" customHeight="1" x14ac:dyDescent="0.2">
      <c r="B527" s="113" t="s">
        <v>1153</v>
      </c>
      <c r="C527" s="78" t="s">
        <v>8</v>
      </c>
      <c r="E527" s="131">
        <v>45485</v>
      </c>
      <c r="F527" s="136">
        <v>39368</v>
      </c>
      <c r="G527" s="25" t="s">
        <v>234</v>
      </c>
    </row>
    <row r="528" spans="2:7" ht="12.75" customHeight="1" x14ac:dyDescent="0.2">
      <c r="B528" s="113" t="s">
        <v>1152</v>
      </c>
      <c r="C528" s="78" t="s">
        <v>77</v>
      </c>
      <c r="E528" s="131">
        <v>70702</v>
      </c>
      <c r="F528" s="136">
        <v>39375</v>
      </c>
      <c r="G528" s="25" t="s">
        <v>234</v>
      </c>
    </row>
    <row r="529" spans="2:7" ht="12.75" customHeight="1" x14ac:dyDescent="0.2">
      <c r="B529" s="113" t="s">
        <v>1155</v>
      </c>
      <c r="C529" s="78" t="s">
        <v>62</v>
      </c>
      <c r="E529" s="131">
        <v>56.851500000000001</v>
      </c>
      <c r="F529" s="136">
        <v>39389</v>
      </c>
      <c r="G529" s="25" t="s">
        <v>234</v>
      </c>
    </row>
    <row r="530" spans="2:7" ht="12.75" customHeight="1" x14ac:dyDescent="0.2">
      <c r="B530" s="113" t="s">
        <v>1155</v>
      </c>
      <c r="C530" s="78" t="s">
        <v>61</v>
      </c>
      <c r="E530" s="131">
        <v>56.851500000000001</v>
      </c>
      <c r="F530" s="136">
        <v>39389</v>
      </c>
      <c r="G530" s="25" t="s">
        <v>234</v>
      </c>
    </row>
    <row r="531" spans="2:7" ht="12.75" customHeight="1" x14ac:dyDescent="0.2">
      <c r="B531" s="113" t="s">
        <v>28</v>
      </c>
      <c r="C531" s="78" t="s">
        <v>125</v>
      </c>
      <c r="E531" s="131" t="s">
        <v>29</v>
      </c>
      <c r="F531" s="136">
        <v>39389</v>
      </c>
      <c r="G531" s="25" t="s">
        <v>234</v>
      </c>
    </row>
    <row r="532" spans="2:7" ht="12.75" customHeight="1" x14ac:dyDescent="0.2">
      <c r="B532" s="113" t="s">
        <v>1155</v>
      </c>
      <c r="C532" s="78" t="s">
        <v>88</v>
      </c>
      <c r="E532" s="131">
        <v>56.987400000000001</v>
      </c>
      <c r="F532" s="136">
        <v>39397</v>
      </c>
      <c r="G532" s="25" t="s">
        <v>234</v>
      </c>
    </row>
    <row r="533" spans="2:7" ht="12.75" customHeight="1" x14ac:dyDescent="0.2">
      <c r="B533" s="113" t="s">
        <v>1155</v>
      </c>
      <c r="C533" s="78" t="s">
        <v>12</v>
      </c>
      <c r="E533" s="131">
        <v>56.987400000000001</v>
      </c>
      <c r="F533" s="136">
        <v>39397</v>
      </c>
      <c r="G533" s="25" t="s">
        <v>234</v>
      </c>
    </row>
    <row r="534" spans="2:7" ht="12.75" customHeight="1" x14ac:dyDescent="0.2">
      <c r="B534" s="113" t="s">
        <v>1152</v>
      </c>
      <c r="C534" s="78" t="s">
        <v>9</v>
      </c>
      <c r="E534" s="131">
        <v>71512</v>
      </c>
      <c r="F534" s="136">
        <v>39403</v>
      </c>
      <c r="G534" s="25" t="s">
        <v>234</v>
      </c>
    </row>
    <row r="535" spans="2:7" ht="12.75" customHeight="1" x14ac:dyDescent="0.2">
      <c r="B535" s="113" t="s">
        <v>1152</v>
      </c>
      <c r="C535" s="78" t="s">
        <v>13</v>
      </c>
      <c r="E535" s="131">
        <v>71512</v>
      </c>
      <c r="F535" s="136">
        <v>39403</v>
      </c>
      <c r="G535" s="25" t="s">
        <v>234</v>
      </c>
    </row>
    <row r="536" spans="2:7" ht="12.75" customHeight="1" x14ac:dyDescent="0.2">
      <c r="B536" s="113" t="s">
        <v>1152</v>
      </c>
      <c r="C536" s="78" t="s">
        <v>162</v>
      </c>
      <c r="E536" s="131">
        <v>71512</v>
      </c>
      <c r="F536" s="136">
        <v>39403</v>
      </c>
      <c r="G536" s="25" t="s">
        <v>234</v>
      </c>
    </row>
    <row r="537" spans="2:7" ht="12.75" customHeight="1" x14ac:dyDescent="0.2">
      <c r="B537" s="113" t="s">
        <v>1153</v>
      </c>
      <c r="C537" s="95" t="s">
        <v>45</v>
      </c>
      <c r="D537" s="119"/>
      <c r="E537" s="131">
        <v>45661</v>
      </c>
      <c r="F537" s="136">
        <v>39403</v>
      </c>
      <c r="G537" s="25" t="s">
        <v>234</v>
      </c>
    </row>
    <row r="538" spans="2:7" ht="12.75" customHeight="1" x14ac:dyDescent="0.2">
      <c r="B538" s="113" t="s">
        <v>1152</v>
      </c>
      <c r="C538" s="78" t="s">
        <v>6</v>
      </c>
      <c r="E538" s="131">
        <v>71645</v>
      </c>
      <c r="F538" s="136">
        <v>39411</v>
      </c>
      <c r="G538" s="25" t="s">
        <v>234</v>
      </c>
    </row>
    <row r="539" spans="2:7" ht="12.75" customHeight="1" x14ac:dyDescent="0.2">
      <c r="B539" s="113" t="s">
        <v>28</v>
      </c>
      <c r="C539" s="78" t="s">
        <v>93</v>
      </c>
      <c r="E539" s="131" t="s">
        <v>29</v>
      </c>
      <c r="F539" s="136">
        <v>39411</v>
      </c>
      <c r="G539" s="25" t="s">
        <v>234</v>
      </c>
    </row>
    <row r="540" spans="2:7" ht="12.75" customHeight="1" x14ac:dyDescent="0.2">
      <c r="B540" s="113" t="s">
        <v>1152</v>
      </c>
      <c r="C540" s="78" t="s">
        <v>126</v>
      </c>
      <c r="E540" s="131">
        <v>71755</v>
      </c>
      <c r="F540" s="136">
        <v>39418</v>
      </c>
      <c r="G540" s="25" t="s">
        <v>234</v>
      </c>
    </row>
    <row r="541" spans="2:7" ht="12.75" customHeight="1" x14ac:dyDescent="0.2">
      <c r="B541" s="113" t="s">
        <v>1153</v>
      </c>
      <c r="C541" s="78" t="s">
        <v>126</v>
      </c>
      <c r="E541" s="131">
        <v>45684</v>
      </c>
      <c r="F541" s="136">
        <v>39418</v>
      </c>
      <c r="G541" s="25" t="s">
        <v>234</v>
      </c>
    </row>
    <row r="542" spans="2:7" ht="12.75" customHeight="1" x14ac:dyDescent="0.2">
      <c r="B542" s="113" t="s">
        <v>1153</v>
      </c>
      <c r="C542" s="78" t="s">
        <v>78</v>
      </c>
      <c r="E542" s="131">
        <v>45684</v>
      </c>
      <c r="F542" s="136">
        <v>39418</v>
      </c>
      <c r="G542" s="25" t="s">
        <v>234</v>
      </c>
    </row>
    <row r="543" spans="2:7" ht="12.75" customHeight="1" x14ac:dyDescent="0.2">
      <c r="B543" s="113" t="s">
        <v>1153</v>
      </c>
      <c r="C543" s="78" t="s">
        <v>128</v>
      </c>
      <c r="E543" s="131">
        <v>45684</v>
      </c>
      <c r="F543" s="136">
        <v>39418</v>
      </c>
      <c r="G543" s="25" t="s">
        <v>234</v>
      </c>
    </row>
    <row r="544" spans="2:7" ht="12.75" customHeight="1" x14ac:dyDescent="0.2">
      <c r="B544" s="113" t="s">
        <v>28</v>
      </c>
      <c r="C544" s="78" t="s">
        <v>127</v>
      </c>
      <c r="E544" s="131" t="s">
        <v>29</v>
      </c>
      <c r="F544" s="136">
        <v>39418</v>
      </c>
      <c r="G544" s="25" t="s">
        <v>234</v>
      </c>
    </row>
    <row r="545" spans="2:7" ht="12.75" customHeight="1" x14ac:dyDescent="0.2">
      <c r="B545" s="113" t="s">
        <v>1153</v>
      </c>
      <c r="C545" s="78" t="s">
        <v>39</v>
      </c>
      <c r="E545" s="131">
        <v>45684</v>
      </c>
      <c r="F545" s="136">
        <v>39432</v>
      </c>
      <c r="G545" s="25" t="s">
        <v>234</v>
      </c>
    </row>
    <row r="546" spans="2:7" ht="12.75" customHeight="1" x14ac:dyDescent="0.2">
      <c r="B546" s="113" t="s">
        <v>28</v>
      </c>
      <c r="C546" s="78" t="s">
        <v>43</v>
      </c>
      <c r="E546" s="131" t="s">
        <v>29</v>
      </c>
      <c r="F546" s="136">
        <v>39432</v>
      </c>
      <c r="G546" s="25" t="s">
        <v>234</v>
      </c>
    </row>
    <row r="547" spans="2:7" ht="12.75" customHeight="1" x14ac:dyDescent="0.2">
      <c r="B547" s="113" t="s">
        <v>1152</v>
      </c>
      <c r="C547" s="78" t="s">
        <v>44</v>
      </c>
      <c r="E547" s="131">
        <v>72583</v>
      </c>
      <c r="F547" s="136">
        <v>39453</v>
      </c>
      <c r="G547" s="25" t="s">
        <v>234</v>
      </c>
    </row>
    <row r="548" spans="2:7" ht="12.75" customHeight="1" x14ac:dyDescent="0.2">
      <c r="B548" s="113" t="s">
        <v>1152</v>
      </c>
      <c r="C548" s="78" t="s">
        <v>33</v>
      </c>
      <c r="E548" s="131">
        <v>72920</v>
      </c>
      <c r="F548" s="136">
        <v>39467</v>
      </c>
      <c r="G548" s="25" t="s">
        <v>234</v>
      </c>
    </row>
    <row r="549" spans="2:7" ht="12.75" customHeight="1" x14ac:dyDescent="0.2">
      <c r="B549" s="113" t="s">
        <v>1153</v>
      </c>
      <c r="C549" s="78" t="s">
        <v>45</v>
      </c>
      <c r="E549" s="131">
        <v>45684</v>
      </c>
      <c r="F549" s="136">
        <v>39502</v>
      </c>
      <c r="G549" s="25" t="s">
        <v>234</v>
      </c>
    </row>
    <row r="550" spans="2:7" ht="12.75" customHeight="1" x14ac:dyDescent="0.2">
      <c r="B550" s="113" t="s">
        <v>1152</v>
      </c>
      <c r="C550" s="78" t="s">
        <v>31</v>
      </c>
      <c r="E550" s="131">
        <v>73808</v>
      </c>
      <c r="F550" s="136">
        <v>39508</v>
      </c>
      <c r="G550" s="25" t="s">
        <v>234</v>
      </c>
    </row>
    <row r="551" spans="2:7" ht="12.75" customHeight="1" x14ac:dyDescent="0.2">
      <c r="B551" s="113" t="s">
        <v>1152</v>
      </c>
      <c r="C551" s="78" t="s">
        <v>6</v>
      </c>
      <c r="E551" s="131">
        <v>73808</v>
      </c>
      <c r="F551" s="136">
        <v>39508</v>
      </c>
      <c r="G551" s="25" t="s">
        <v>234</v>
      </c>
    </row>
    <row r="552" spans="2:7" ht="12.75" customHeight="1" x14ac:dyDescent="0.2">
      <c r="B552" s="113" t="s">
        <v>1152</v>
      </c>
      <c r="C552" s="78" t="s">
        <v>25</v>
      </c>
      <c r="E552" s="131">
        <v>73808</v>
      </c>
      <c r="F552" s="136">
        <v>39508</v>
      </c>
      <c r="G552" s="25" t="s">
        <v>234</v>
      </c>
    </row>
    <row r="553" spans="2:7" ht="12.75" customHeight="1" x14ac:dyDescent="0.2">
      <c r="B553" s="113" t="s">
        <v>1153</v>
      </c>
      <c r="C553" s="78" t="s">
        <v>31</v>
      </c>
      <c r="E553" s="131">
        <v>45684</v>
      </c>
      <c r="F553" s="136">
        <v>39508</v>
      </c>
      <c r="G553" s="25" t="s">
        <v>234</v>
      </c>
    </row>
    <row r="554" spans="2:7" ht="12.75" customHeight="1" x14ac:dyDescent="0.2">
      <c r="B554" s="113" t="s">
        <v>28</v>
      </c>
      <c r="C554" s="78" t="s">
        <v>73</v>
      </c>
      <c r="E554" s="131" t="s">
        <v>29</v>
      </c>
      <c r="F554" s="136">
        <v>39515</v>
      </c>
      <c r="G554" s="25" t="s">
        <v>234</v>
      </c>
    </row>
    <row r="555" spans="2:7" ht="12.75" customHeight="1" x14ac:dyDescent="0.2">
      <c r="B555" s="113" t="s">
        <v>1152</v>
      </c>
      <c r="C555" s="78" t="s">
        <v>10</v>
      </c>
      <c r="E555" s="131">
        <v>74000</v>
      </c>
      <c r="F555" s="136">
        <v>39522</v>
      </c>
      <c r="G555" s="25" t="s">
        <v>234</v>
      </c>
    </row>
    <row r="556" spans="2:7" ht="12.75" customHeight="1" x14ac:dyDescent="0.2">
      <c r="B556" s="113" t="s">
        <v>1152</v>
      </c>
      <c r="C556" s="78" t="s">
        <v>32</v>
      </c>
      <c r="E556" s="131">
        <v>74000</v>
      </c>
      <c r="F556" s="136">
        <v>39522</v>
      </c>
      <c r="G556" s="25" t="s">
        <v>234</v>
      </c>
    </row>
    <row r="557" spans="2:7" ht="12.75" customHeight="1" x14ac:dyDescent="0.2">
      <c r="B557" s="113" t="s">
        <v>1155</v>
      </c>
      <c r="C557" s="78" t="s">
        <v>52</v>
      </c>
      <c r="E557" s="131">
        <v>59.8</v>
      </c>
      <c r="F557" s="136">
        <v>39522</v>
      </c>
      <c r="G557" s="25" t="s">
        <v>234</v>
      </c>
    </row>
    <row r="558" spans="2:7" ht="12.75" customHeight="1" x14ac:dyDescent="0.2">
      <c r="B558" s="113" t="s">
        <v>28</v>
      </c>
      <c r="C558" s="78" t="s">
        <v>93</v>
      </c>
      <c r="E558" s="131" t="s">
        <v>29</v>
      </c>
      <c r="F558" s="136">
        <v>39522</v>
      </c>
      <c r="G558" s="25" t="s">
        <v>234</v>
      </c>
    </row>
    <row r="559" spans="2:7" ht="12.75" customHeight="1" x14ac:dyDescent="0.2">
      <c r="B559" s="113" t="s">
        <v>1153</v>
      </c>
      <c r="C559" s="78" t="s">
        <v>9</v>
      </c>
      <c r="E559" s="131">
        <v>45729</v>
      </c>
      <c r="F559" s="136">
        <v>39523</v>
      </c>
      <c r="G559" s="25" t="s">
        <v>234</v>
      </c>
    </row>
    <row r="560" spans="2:7" ht="12.75" customHeight="1" x14ac:dyDescent="0.2">
      <c r="B560" s="113" t="s">
        <v>1153</v>
      </c>
      <c r="C560" s="78" t="s">
        <v>2</v>
      </c>
      <c r="E560" s="131">
        <v>45729</v>
      </c>
      <c r="F560" s="136">
        <v>39523</v>
      </c>
      <c r="G560" s="25" t="s">
        <v>234</v>
      </c>
    </row>
    <row r="561" spans="2:7" ht="12.75" customHeight="1" x14ac:dyDescent="0.2">
      <c r="B561" s="113" t="s">
        <v>1153</v>
      </c>
      <c r="C561" s="78" t="s">
        <v>14</v>
      </c>
      <c r="E561" s="131">
        <v>45729</v>
      </c>
      <c r="F561" s="136">
        <v>39523</v>
      </c>
      <c r="G561" s="25" t="s">
        <v>234</v>
      </c>
    </row>
    <row r="562" spans="2:7" ht="12.75" customHeight="1" x14ac:dyDescent="0.2">
      <c r="B562" s="113" t="s">
        <v>1153</v>
      </c>
      <c r="C562" s="78" t="s">
        <v>3</v>
      </c>
      <c r="E562" s="131">
        <v>45729</v>
      </c>
      <c r="F562" s="136">
        <v>39523</v>
      </c>
      <c r="G562" s="25" t="s">
        <v>234</v>
      </c>
    </row>
    <row r="563" spans="2:7" ht="12.75" customHeight="1" x14ac:dyDescent="0.2">
      <c r="B563" s="113" t="s">
        <v>1153</v>
      </c>
      <c r="C563" s="78" t="s">
        <v>16</v>
      </c>
      <c r="E563" s="131">
        <v>45729</v>
      </c>
      <c r="F563" s="136">
        <v>39523</v>
      </c>
      <c r="G563" s="25" t="s">
        <v>234</v>
      </c>
    </row>
    <row r="564" spans="2:7" ht="12.75" customHeight="1" x14ac:dyDescent="0.2">
      <c r="B564" s="113" t="s">
        <v>1153</v>
      </c>
      <c r="C564" s="78" t="s">
        <v>25</v>
      </c>
      <c r="E564" s="131">
        <v>45729</v>
      </c>
      <c r="F564" s="136">
        <v>39523</v>
      </c>
      <c r="G564" s="25" t="s">
        <v>234</v>
      </c>
    </row>
    <row r="565" spans="2:7" ht="12.75" customHeight="1" x14ac:dyDescent="0.2">
      <c r="B565" s="113" t="s">
        <v>1153</v>
      </c>
      <c r="C565" s="78" t="s">
        <v>17</v>
      </c>
      <c r="E565" s="131">
        <v>45729</v>
      </c>
      <c r="F565" s="136">
        <v>39523</v>
      </c>
      <c r="G565" s="25" t="s">
        <v>234</v>
      </c>
    </row>
    <row r="566" spans="2:7" ht="12.75" customHeight="1" x14ac:dyDescent="0.2">
      <c r="B566" s="113" t="s">
        <v>1153</v>
      </c>
      <c r="C566" s="78" t="s">
        <v>18</v>
      </c>
      <c r="E566" s="131">
        <v>45729</v>
      </c>
      <c r="F566" s="136">
        <v>39523</v>
      </c>
      <c r="G566" s="25" t="s">
        <v>234</v>
      </c>
    </row>
    <row r="567" spans="2:7" ht="12.75" customHeight="1" x14ac:dyDescent="0.2">
      <c r="B567" s="113" t="s">
        <v>1155</v>
      </c>
      <c r="C567" s="78" t="s">
        <v>50</v>
      </c>
      <c r="E567" s="131">
        <v>59.8</v>
      </c>
      <c r="F567" s="136">
        <v>39523</v>
      </c>
      <c r="G567" s="25" t="s">
        <v>234</v>
      </c>
    </row>
    <row r="568" spans="2:7" ht="12.75" customHeight="1" x14ac:dyDescent="0.2">
      <c r="B568" s="113" t="s">
        <v>1155</v>
      </c>
      <c r="C568" s="78" t="s">
        <v>89</v>
      </c>
      <c r="E568" s="131">
        <v>59.8</v>
      </c>
      <c r="F568" s="136">
        <v>39523</v>
      </c>
      <c r="G568" s="25" t="s">
        <v>234</v>
      </c>
    </row>
    <row r="569" spans="2:7" ht="12.75" customHeight="1" x14ac:dyDescent="0.2">
      <c r="B569" s="113" t="s">
        <v>1155</v>
      </c>
      <c r="C569" s="78" t="s">
        <v>84</v>
      </c>
      <c r="E569" s="131">
        <v>59.8</v>
      </c>
      <c r="F569" s="136">
        <v>39523</v>
      </c>
      <c r="G569" s="25" t="s">
        <v>234</v>
      </c>
    </row>
    <row r="570" spans="2:7" ht="12.75" customHeight="1" x14ac:dyDescent="0.2">
      <c r="B570" s="113" t="s">
        <v>1153</v>
      </c>
      <c r="C570" s="95" t="s">
        <v>6</v>
      </c>
      <c r="D570" s="119"/>
      <c r="E570" s="131">
        <v>45736</v>
      </c>
      <c r="F570" s="136">
        <v>39542</v>
      </c>
      <c r="G570" s="25" t="s">
        <v>234</v>
      </c>
    </row>
    <row r="571" spans="2:7" ht="12.75" customHeight="1" x14ac:dyDescent="0.2">
      <c r="B571" s="113" t="s">
        <v>1153</v>
      </c>
      <c r="C571" s="78" t="s">
        <v>128</v>
      </c>
      <c r="E571" s="131">
        <v>45740</v>
      </c>
      <c r="F571" s="136">
        <v>39543</v>
      </c>
      <c r="G571" s="25" t="s">
        <v>234</v>
      </c>
    </row>
    <row r="572" spans="2:7" ht="12.75" customHeight="1" x14ac:dyDescent="0.2">
      <c r="B572" s="113" t="s">
        <v>28</v>
      </c>
      <c r="C572" s="78" t="s">
        <v>116</v>
      </c>
      <c r="E572" s="131" t="s">
        <v>29</v>
      </c>
      <c r="F572" s="136">
        <v>39543</v>
      </c>
      <c r="G572" s="25" t="s">
        <v>234</v>
      </c>
    </row>
    <row r="573" spans="2:7" ht="12.75" customHeight="1" x14ac:dyDescent="0.2">
      <c r="B573" s="113" t="s">
        <v>1152</v>
      </c>
      <c r="C573" s="78" t="s">
        <v>44</v>
      </c>
      <c r="E573" s="131">
        <v>74490</v>
      </c>
      <c r="F573" s="136">
        <v>39550</v>
      </c>
      <c r="G573" s="25" t="s">
        <v>234</v>
      </c>
    </row>
    <row r="574" spans="2:7" ht="12.75" customHeight="1" x14ac:dyDescent="0.2">
      <c r="B574" s="113" t="s">
        <v>1155</v>
      </c>
      <c r="C574" s="78" t="s">
        <v>88</v>
      </c>
      <c r="E574" s="131">
        <v>61.3</v>
      </c>
      <c r="F574" s="136">
        <v>39550</v>
      </c>
      <c r="G574" s="25" t="s">
        <v>234</v>
      </c>
    </row>
    <row r="575" spans="2:7" ht="12.75" customHeight="1" x14ac:dyDescent="0.2">
      <c r="B575" s="113" t="s">
        <v>1152</v>
      </c>
      <c r="C575" s="78" t="s">
        <v>1</v>
      </c>
      <c r="E575" s="131">
        <v>74651</v>
      </c>
      <c r="F575" s="136">
        <v>39557</v>
      </c>
      <c r="G575" s="25" t="s">
        <v>234</v>
      </c>
    </row>
    <row r="576" spans="2:7" ht="12.75" customHeight="1" x14ac:dyDescent="0.2">
      <c r="B576" s="113" t="s">
        <v>1152</v>
      </c>
      <c r="C576" s="78" t="s">
        <v>77</v>
      </c>
      <c r="E576" s="131">
        <v>74651</v>
      </c>
      <c r="F576" s="136">
        <v>39557</v>
      </c>
      <c r="G576" s="25" t="s">
        <v>234</v>
      </c>
    </row>
    <row r="577" spans="2:7" ht="12.75" customHeight="1" x14ac:dyDescent="0.2">
      <c r="B577" s="113" t="s">
        <v>28</v>
      </c>
      <c r="C577" s="78" t="s">
        <v>132</v>
      </c>
      <c r="E577" s="131" t="s">
        <v>29</v>
      </c>
      <c r="F577" s="136">
        <v>39557</v>
      </c>
      <c r="G577" s="25" t="s">
        <v>234</v>
      </c>
    </row>
    <row r="578" spans="2:7" ht="12.75" customHeight="1" x14ac:dyDescent="0.2">
      <c r="B578" s="113" t="s">
        <v>28</v>
      </c>
      <c r="C578" s="78" t="s">
        <v>43</v>
      </c>
      <c r="E578" s="131" t="s">
        <v>29</v>
      </c>
      <c r="F578" s="136">
        <v>39557</v>
      </c>
      <c r="G578" s="25" t="s">
        <v>234</v>
      </c>
    </row>
    <row r="579" spans="2:7" ht="12.75" customHeight="1" x14ac:dyDescent="0.2">
      <c r="B579" s="113" t="s">
        <v>28</v>
      </c>
      <c r="C579" s="78" t="s">
        <v>122</v>
      </c>
      <c r="E579" s="131" t="s">
        <v>29</v>
      </c>
      <c r="F579" s="136">
        <v>39564</v>
      </c>
      <c r="G579" s="25" t="s">
        <v>234</v>
      </c>
    </row>
    <row r="580" spans="2:7" ht="12.75" customHeight="1" x14ac:dyDescent="0.2">
      <c r="B580" s="113" t="s">
        <v>28</v>
      </c>
      <c r="C580" s="78" t="s">
        <v>124</v>
      </c>
      <c r="E580" s="131" t="s">
        <v>29</v>
      </c>
      <c r="F580" s="136">
        <v>39564</v>
      </c>
      <c r="G580" s="25" t="s">
        <v>234</v>
      </c>
    </row>
    <row r="581" spans="2:7" ht="12.75" customHeight="1" x14ac:dyDescent="0.2">
      <c r="B581" s="113" t="s">
        <v>28</v>
      </c>
      <c r="C581" s="78" t="s">
        <v>118</v>
      </c>
      <c r="E581" s="131" t="s">
        <v>29</v>
      </c>
      <c r="F581" s="136">
        <v>39571</v>
      </c>
      <c r="G581" s="25" t="s">
        <v>234</v>
      </c>
    </row>
    <row r="582" spans="2:7" x14ac:dyDescent="0.2">
      <c r="B582" s="113" t="s">
        <v>1155</v>
      </c>
      <c r="C582" s="78" t="s">
        <v>58</v>
      </c>
      <c r="E582" s="131">
        <v>66.400000000000006</v>
      </c>
      <c r="F582" s="136">
        <v>39578</v>
      </c>
      <c r="G582" s="25" t="s">
        <v>234</v>
      </c>
    </row>
    <row r="583" spans="2:7" ht="12.75" customHeight="1" x14ac:dyDescent="0.2">
      <c r="B583" s="113" t="s">
        <v>1153</v>
      </c>
      <c r="C583" s="78" t="s">
        <v>45</v>
      </c>
      <c r="E583" s="131">
        <v>46050</v>
      </c>
      <c r="F583" s="136">
        <v>39592</v>
      </c>
      <c r="G583" s="25" t="s">
        <v>234</v>
      </c>
    </row>
    <row r="584" spans="2:7" ht="12.75" customHeight="1" x14ac:dyDescent="0.2">
      <c r="B584" s="113" t="s">
        <v>1155</v>
      </c>
      <c r="C584" s="78" t="s">
        <v>56</v>
      </c>
      <c r="E584" s="131">
        <v>68.2</v>
      </c>
      <c r="F584" s="136">
        <v>39592</v>
      </c>
      <c r="G584" s="25" t="s">
        <v>234</v>
      </c>
    </row>
    <row r="585" spans="2:7" ht="12.75" customHeight="1" x14ac:dyDescent="0.2">
      <c r="B585" s="113" t="s">
        <v>1155</v>
      </c>
      <c r="C585" s="78" t="s">
        <v>100</v>
      </c>
      <c r="E585" s="131">
        <v>68.2</v>
      </c>
      <c r="F585" s="136">
        <v>39592</v>
      </c>
      <c r="G585" s="25" t="s">
        <v>234</v>
      </c>
    </row>
    <row r="586" spans="2:7" ht="12.75" customHeight="1" x14ac:dyDescent="0.2">
      <c r="B586" s="113" t="s">
        <v>1155</v>
      </c>
      <c r="C586" s="78" t="s">
        <v>24</v>
      </c>
      <c r="E586" s="131">
        <v>68.2</v>
      </c>
      <c r="F586" s="136">
        <v>39592</v>
      </c>
      <c r="G586" s="25" t="s">
        <v>234</v>
      </c>
    </row>
    <row r="587" spans="2:7" ht="12.75" customHeight="1" x14ac:dyDescent="0.2">
      <c r="B587" s="113" t="s">
        <v>1152</v>
      </c>
      <c r="C587" s="78" t="s">
        <v>162</v>
      </c>
      <c r="E587" s="131">
        <v>75583</v>
      </c>
      <c r="F587" s="136">
        <v>39599</v>
      </c>
      <c r="G587" s="25" t="s">
        <v>234</v>
      </c>
    </row>
    <row r="588" spans="2:7" ht="12.75" customHeight="1" x14ac:dyDescent="0.2">
      <c r="B588" s="113" t="s">
        <v>1152</v>
      </c>
      <c r="C588" s="78" t="s">
        <v>9</v>
      </c>
      <c r="E588" s="131">
        <v>75583</v>
      </c>
      <c r="F588" s="136">
        <v>39599</v>
      </c>
      <c r="G588" s="25" t="s">
        <v>234</v>
      </c>
    </row>
    <row r="589" spans="2:7" ht="12.75" customHeight="1" x14ac:dyDescent="0.2">
      <c r="B589" s="113" t="s">
        <v>1152</v>
      </c>
      <c r="C589" s="78" t="s">
        <v>44</v>
      </c>
      <c r="E589" s="131">
        <v>75583</v>
      </c>
      <c r="F589" s="136">
        <v>39599</v>
      </c>
      <c r="G589" s="25" t="s">
        <v>234</v>
      </c>
    </row>
    <row r="590" spans="2:7" ht="12.75" customHeight="1" x14ac:dyDescent="0.2">
      <c r="B590" s="113" t="s">
        <v>1152</v>
      </c>
      <c r="C590" s="78" t="s">
        <v>13</v>
      </c>
      <c r="E590" s="131">
        <v>75583</v>
      </c>
      <c r="F590" s="136">
        <v>39599</v>
      </c>
      <c r="G590" s="25" t="s">
        <v>234</v>
      </c>
    </row>
    <row r="591" spans="2:7" ht="12.75" customHeight="1" x14ac:dyDescent="0.2">
      <c r="B591" s="113" t="s">
        <v>1155</v>
      </c>
      <c r="C591" s="78" t="s">
        <v>55</v>
      </c>
      <c r="E591" s="131">
        <v>69.5</v>
      </c>
      <c r="F591" s="136">
        <v>39599</v>
      </c>
      <c r="G591" s="25" t="s">
        <v>234</v>
      </c>
    </row>
    <row r="592" spans="2:7" ht="12.75" customHeight="1" x14ac:dyDescent="0.2">
      <c r="B592" s="113" t="s">
        <v>1155</v>
      </c>
      <c r="C592" s="78" t="s">
        <v>80</v>
      </c>
      <c r="E592" s="131">
        <v>69.5</v>
      </c>
      <c r="F592" s="136">
        <v>39599</v>
      </c>
      <c r="G592" s="25" t="s">
        <v>234</v>
      </c>
    </row>
    <row r="593" spans="2:7" ht="12.75" customHeight="1" x14ac:dyDescent="0.2">
      <c r="B593" s="113" t="s">
        <v>1155</v>
      </c>
      <c r="C593" s="78" t="s">
        <v>99</v>
      </c>
      <c r="E593" s="131">
        <v>71.2</v>
      </c>
      <c r="F593" s="136">
        <v>39600</v>
      </c>
      <c r="G593" s="25" t="s">
        <v>234</v>
      </c>
    </row>
    <row r="594" spans="2:7" ht="12.75" customHeight="1" x14ac:dyDescent="0.2">
      <c r="B594" s="113" t="s">
        <v>1155</v>
      </c>
      <c r="C594" s="78" t="s">
        <v>86</v>
      </c>
      <c r="E594" s="131">
        <v>71.2</v>
      </c>
      <c r="F594" s="136">
        <v>39600</v>
      </c>
      <c r="G594" s="25" t="s">
        <v>234</v>
      </c>
    </row>
    <row r="595" spans="2:7" ht="12.75" customHeight="1" x14ac:dyDescent="0.2">
      <c r="B595" s="113" t="s">
        <v>1155</v>
      </c>
      <c r="C595" s="78" t="s">
        <v>54</v>
      </c>
      <c r="E595" s="131">
        <v>71.2</v>
      </c>
      <c r="F595" s="136">
        <v>39600</v>
      </c>
      <c r="G595" s="25" t="s">
        <v>234</v>
      </c>
    </row>
    <row r="596" spans="2:7" ht="12.75" customHeight="1" x14ac:dyDescent="0.2">
      <c r="B596" s="113" t="s">
        <v>1155</v>
      </c>
      <c r="C596" s="78" t="s">
        <v>82</v>
      </c>
      <c r="E596" s="131">
        <v>71.2</v>
      </c>
      <c r="F596" s="136">
        <v>39600</v>
      </c>
      <c r="G596" s="25" t="s">
        <v>234</v>
      </c>
    </row>
    <row r="597" spans="2:7" ht="12.75" customHeight="1" x14ac:dyDescent="0.2">
      <c r="B597" s="113" t="s">
        <v>1155</v>
      </c>
      <c r="C597" s="78" t="s">
        <v>51</v>
      </c>
      <c r="E597" s="131">
        <v>71.2</v>
      </c>
      <c r="F597" s="136">
        <v>39600</v>
      </c>
      <c r="G597" s="25" t="s">
        <v>234</v>
      </c>
    </row>
    <row r="598" spans="2:7" ht="12.75" customHeight="1" x14ac:dyDescent="0.2">
      <c r="B598" s="113" t="s">
        <v>1155</v>
      </c>
      <c r="C598" s="78" t="s">
        <v>62</v>
      </c>
      <c r="E598" s="131">
        <v>71.2</v>
      </c>
      <c r="F598" s="136">
        <v>39600</v>
      </c>
      <c r="G598" s="25" t="s">
        <v>234</v>
      </c>
    </row>
    <row r="599" spans="2:7" ht="12.75" customHeight="1" x14ac:dyDescent="0.2">
      <c r="B599" s="113" t="s">
        <v>1155</v>
      </c>
      <c r="C599" s="78" t="s">
        <v>61</v>
      </c>
      <c r="E599" s="131">
        <v>71.2</v>
      </c>
      <c r="F599" s="136">
        <v>39600</v>
      </c>
      <c r="G599" s="25" t="s">
        <v>234</v>
      </c>
    </row>
    <row r="600" spans="2:7" ht="12.75" customHeight="1" x14ac:dyDescent="0.2">
      <c r="B600" s="113" t="s">
        <v>1155</v>
      </c>
      <c r="C600" s="78" t="s">
        <v>58</v>
      </c>
      <c r="E600" s="131">
        <v>71.2</v>
      </c>
      <c r="F600" s="136">
        <v>39600</v>
      </c>
      <c r="G600" s="25" t="s">
        <v>234</v>
      </c>
    </row>
    <row r="601" spans="2:7" ht="12.75" customHeight="1" x14ac:dyDescent="0.2">
      <c r="B601" s="113" t="s">
        <v>1155</v>
      </c>
      <c r="C601" s="78" t="s">
        <v>92</v>
      </c>
      <c r="E601" s="131">
        <v>71.2</v>
      </c>
      <c r="F601" s="136">
        <v>39600</v>
      </c>
      <c r="G601" s="25" t="s">
        <v>234</v>
      </c>
    </row>
    <row r="602" spans="2:7" ht="12.75" customHeight="1" x14ac:dyDescent="0.2">
      <c r="B602" s="113" t="s">
        <v>1155</v>
      </c>
      <c r="C602" s="78" t="s">
        <v>154</v>
      </c>
      <c r="E602" s="131">
        <v>71.2</v>
      </c>
      <c r="F602" s="136">
        <v>39601</v>
      </c>
      <c r="G602" s="25" t="s">
        <v>234</v>
      </c>
    </row>
    <row r="603" spans="2:7" ht="12.75" customHeight="1" x14ac:dyDescent="0.2">
      <c r="B603" s="113" t="s">
        <v>1152</v>
      </c>
      <c r="C603" s="78" t="s">
        <v>6</v>
      </c>
      <c r="E603" s="131">
        <v>75700</v>
      </c>
      <c r="F603" s="136">
        <v>39607</v>
      </c>
      <c r="G603" s="25" t="s">
        <v>234</v>
      </c>
    </row>
    <row r="604" spans="2:7" ht="12.75" customHeight="1" x14ac:dyDescent="0.2">
      <c r="B604" s="113" t="s">
        <v>1155</v>
      </c>
      <c r="C604" s="78" t="s">
        <v>134</v>
      </c>
      <c r="E604" s="131">
        <v>71.2</v>
      </c>
      <c r="F604" s="136">
        <v>39611</v>
      </c>
      <c r="G604" s="25" t="s">
        <v>234</v>
      </c>
    </row>
    <row r="605" spans="2:7" ht="12.75" customHeight="1" x14ac:dyDescent="0.2">
      <c r="B605" s="113" t="s">
        <v>1155</v>
      </c>
      <c r="C605" s="78" t="s">
        <v>53</v>
      </c>
      <c r="E605" s="131">
        <v>72.5</v>
      </c>
      <c r="F605" s="136">
        <v>39613</v>
      </c>
      <c r="G605" s="25" t="s">
        <v>234</v>
      </c>
    </row>
    <row r="606" spans="2:7" ht="12.75" customHeight="1" x14ac:dyDescent="0.2">
      <c r="B606" s="113" t="s">
        <v>1155</v>
      </c>
      <c r="C606" s="78" t="s">
        <v>88</v>
      </c>
      <c r="E606" s="131">
        <v>72.5</v>
      </c>
      <c r="F606" s="136">
        <v>39613</v>
      </c>
      <c r="G606" s="25" t="s">
        <v>234</v>
      </c>
    </row>
    <row r="607" spans="2:7" ht="12.75" customHeight="1" x14ac:dyDescent="0.2">
      <c r="B607" s="113" t="s">
        <v>28</v>
      </c>
      <c r="C607" s="78" t="s">
        <v>133</v>
      </c>
      <c r="E607" s="131" t="s">
        <v>29</v>
      </c>
      <c r="F607" s="136">
        <v>39624</v>
      </c>
      <c r="G607" s="25" t="s">
        <v>234</v>
      </c>
    </row>
    <row r="608" spans="2:7" ht="12.75" customHeight="1" x14ac:dyDescent="0.2">
      <c r="B608" s="113" t="s">
        <v>28</v>
      </c>
      <c r="C608" s="78" t="s">
        <v>116</v>
      </c>
      <c r="E608" s="131" t="s">
        <v>29</v>
      </c>
      <c r="F608" s="136">
        <v>39624</v>
      </c>
      <c r="G608" s="25" t="s">
        <v>234</v>
      </c>
    </row>
    <row r="609" spans="2:7" ht="12.75" customHeight="1" x14ac:dyDescent="0.2">
      <c r="B609" s="113" t="s">
        <v>28</v>
      </c>
      <c r="C609" s="78" t="s">
        <v>47</v>
      </c>
      <c r="E609" s="131" t="s">
        <v>29</v>
      </c>
      <c r="F609" s="136">
        <v>39633</v>
      </c>
      <c r="G609" s="25" t="s">
        <v>234</v>
      </c>
    </row>
    <row r="610" spans="2:7" ht="12.75" customHeight="1" x14ac:dyDescent="0.2">
      <c r="B610" s="113" t="s">
        <v>1152</v>
      </c>
      <c r="C610" s="78" t="s">
        <v>37</v>
      </c>
      <c r="E610" s="131">
        <v>76311</v>
      </c>
      <c r="F610" s="136">
        <v>39634</v>
      </c>
      <c r="G610" s="25" t="s">
        <v>234</v>
      </c>
    </row>
    <row r="611" spans="2:7" ht="12.75" customHeight="1" x14ac:dyDescent="0.2">
      <c r="B611" s="113" t="s">
        <v>1153</v>
      </c>
      <c r="C611" s="78" t="s">
        <v>1</v>
      </c>
      <c r="E611" s="131">
        <v>46322</v>
      </c>
      <c r="F611" s="136">
        <v>39635</v>
      </c>
      <c r="G611" s="25" t="s">
        <v>234</v>
      </c>
    </row>
    <row r="612" spans="2:7" ht="12.75" customHeight="1" x14ac:dyDescent="0.2">
      <c r="B612" s="113" t="s">
        <v>1153</v>
      </c>
      <c r="C612" s="78" t="s">
        <v>128</v>
      </c>
      <c r="E612" s="131">
        <v>46322</v>
      </c>
      <c r="F612" s="136">
        <v>39635</v>
      </c>
      <c r="G612" s="25" t="s">
        <v>234</v>
      </c>
    </row>
    <row r="613" spans="2:7" ht="12.75" customHeight="1" x14ac:dyDescent="0.2">
      <c r="B613" s="113" t="s">
        <v>1153</v>
      </c>
      <c r="C613" s="78" t="s">
        <v>26</v>
      </c>
      <c r="E613" s="131">
        <v>46322</v>
      </c>
      <c r="F613" s="136">
        <v>39635</v>
      </c>
      <c r="G613" s="25" t="s">
        <v>234</v>
      </c>
    </row>
    <row r="614" spans="2:7" ht="12.75" customHeight="1" x14ac:dyDescent="0.2">
      <c r="B614" s="113" t="s">
        <v>1155</v>
      </c>
      <c r="C614" s="78" t="s">
        <v>81</v>
      </c>
      <c r="E614" s="131">
        <v>77.599999999999994</v>
      </c>
      <c r="F614" s="136">
        <v>39641</v>
      </c>
      <c r="G614" s="25" t="s">
        <v>234</v>
      </c>
    </row>
    <row r="615" spans="2:7" ht="12.75" customHeight="1" x14ac:dyDescent="0.2">
      <c r="B615" s="113" t="s">
        <v>28</v>
      </c>
      <c r="C615" s="78" t="s">
        <v>93</v>
      </c>
      <c r="E615" s="131" t="s">
        <v>29</v>
      </c>
      <c r="F615" s="136">
        <v>39648</v>
      </c>
      <c r="G615" s="25" t="s">
        <v>234</v>
      </c>
    </row>
    <row r="616" spans="2:7" ht="12.75" customHeight="1" x14ac:dyDescent="0.2">
      <c r="B616" s="113" t="s">
        <v>1153</v>
      </c>
      <c r="C616" s="78" t="s">
        <v>71</v>
      </c>
      <c r="E616" s="131">
        <v>46428</v>
      </c>
      <c r="F616" s="136">
        <v>39656</v>
      </c>
      <c r="G616" s="25" t="s">
        <v>234</v>
      </c>
    </row>
    <row r="617" spans="2:7" ht="12.75" customHeight="1" x14ac:dyDescent="0.2">
      <c r="B617" s="113" t="s">
        <v>28</v>
      </c>
      <c r="C617" s="78" t="s">
        <v>115</v>
      </c>
      <c r="E617" s="131" t="s">
        <v>29</v>
      </c>
      <c r="F617" s="136">
        <v>39658</v>
      </c>
      <c r="G617" s="25" t="s">
        <v>234</v>
      </c>
    </row>
    <row r="618" spans="2:7" ht="12.75" customHeight="1" x14ac:dyDescent="0.2">
      <c r="B618" s="113" t="s">
        <v>1155</v>
      </c>
      <c r="C618" s="78" t="s">
        <v>90</v>
      </c>
      <c r="E618" s="131">
        <v>81.3</v>
      </c>
      <c r="F618" s="136">
        <v>39663</v>
      </c>
      <c r="G618" s="25" t="s">
        <v>234</v>
      </c>
    </row>
    <row r="619" spans="2:7" ht="12.75" customHeight="1" x14ac:dyDescent="0.2">
      <c r="B619" s="113" t="s">
        <v>1152</v>
      </c>
      <c r="C619" s="78" t="s">
        <v>34</v>
      </c>
      <c r="E619" s="131">
        <v>77212</v>
      </c>
      <c r="F619" s="136">
        <v>39669</v>
      </c>
      <c r="G619" s="25" t="s">
        <v>234</v>
      </c>
    </row>
    <row r="620" spans="2:7" ht="12.75" customHeight="1" x14ac:dyDescent="0.2">
      <c r="B620" s="113" t="s">
        <v>1152</v>
      </c>
      <c r="C620" s="78" t="s">
        <v>136</v>
      </c>
      <c r="E620" s="131">
        <v>77212</v>
      </c>
      <c r="F620" s="136">
        <v>39669</v>
      </c>
      <c r="G620" s="25" t="s">
        <v>234</v>
      </c>
    </row>
    <row r="621" spans="2:7" ht="12.75" customHeight="1" x14ac:dyDescent="0.2">
      <c r="B621" s="113" t="s">
        <v>1155</v>
      </c>
      <c r="C621" s="78" t="s">
        <v>88</v>
      </c>
      <c r="E621" s="131">
        <v>82.1</v>
      </c>
      <c r="F621" s="136">
        <v>39669</v>
      </c>
      <c r="G621" s="25" t="s">
        <v>234</v>
      </c>
    </row>
    <row r="622" spans="2:7" ht="12.75" customHeight="1" x14ac:dyDescent="0.2">
      <c r="B622" s="113" t="s">
        <v>28</v>
      </c>
      <c r="C622" s="78" t="s">
        <v>43</v>
      </c>
      <c r="E622" s="131" t="s">
        <v>29</v>
      </c>
      <c r="F622" s="136">
        <v>39669</v>
      </c>
      <c r="G622" s="25" t="s">
        <v>234</v>
      </c>
    </row>
    <row r="623" spans="2:7" ht="12.75" customHeight="1" x14ac:dyDescent="0.2">
      <c r="B623" s="113" t="s">
        <v>1152</v>
      </c>
      <c r="C623" s="78" t="s">
        <v>24</v>
      </c>
      <c r="E623" s="131">
        <v>77420</v>
      </c>
      <c r="F623" s="136">
        <v>39676</v>
      </c>
      <c r="G623" s="25" t="s">
        <v>234</v>
      </c>
    </row>
    <row r="624" spans="2:7" ht="12.75" customHeight="1" x14ac:dyDescent="0.2">
      <c r="B624" s="113" t="s">
        <v>1152</v>
      </c>
      <c r="C624" s="78" t="s">
        <v>3</v>
      </c>
      <c r="E624" s="131">
        <v>77682</v>
      </c>
      <c r="F624" s="136">
        <v>39679</v>
      </c>
      <c r="G624" s="25" t="s">
        <v>234</v>
      </c>
    </row>
    <row r="625" spans="2:7" ht="12.75" customHeight="1" x14ac:dyDescent="0.2">
      <c r="B625" s="113" t="s">
        <v>1152</v>
      </c>
      <c r="C625" s="78" t="s">
        <v>79</v>
      </c>
      <c r="E625" s="131">
        <v>77682</v>
      </c>
      <c r="F625" s="136">
        <v>39679</v>
      </c>
      <c r="G625" s="25" t="s">
        <v>234</v>
      </c>
    </row>
    <row r="626" spans="2:7" ht="12.75" customHeight="1" x14ac:dyDescent="0.2">
      <c r="B626" s="113" t="s">
        <v>1152</v>
      </c>
      <c r="C626" s="78" t="s">
        <v>44</v>
      </c>
      <c r="E626" s="131">
        <v>77682</v>
      </c>
      <c r="F626" s="136">
        <v>39679</v>
      </c>
      <c r="G626" s="25" t="s">
        <v>234</v>
      </c>
    </row>
    <row r="627" spans="2:7" ht="12.75" customHeight="1" x14ac:dyDescent="0.2">
      <c r="B627" s="113" t="s">
        <v>1153</v>
      </c>
      <c r="C627" s="78" t="s">
        <v>45</v>
      </c>
      <c r="E627" s="131">
        <v>46545</v>
      </c>
      <c r="F627" s="136">
        <v>39683</v>
      </c>
      <c r="G627" s="25" t="s">
        <v>234</v>
      </c>
    </row>
    <row r="628" spans="2:7" ht="12.75" customHeight="1" x14ac:dyDescent="0.2">
      <c r="B628" s="113" t="s">
        <v>1153</v>
      </c>
      <c r="C628" s="78" t="s">
        <v>11</v>
      </c>
      <c r="E628" s="131">
        <v>46557</v>
      </c>
      <c r="F628" s="136">
        <v>39690</v>
      </c>
      <c r="G628" s="25" t="s">
        <v>234</v>
      </c>
    </row>
    <row r="629" spans="2:7" ht="12.75" customHeight="1" x14ac:dyDescent="0.2">
      <c r="B629" s="113" t="s">
        <v>1153</v>
      </c>
      <c r="C629" s="78" t="s">
        <v>24</v>
      </c>
      <c r="E629" s="131">
        <v>46557</v>
      </c>
      <c r="F629" s="136">
        <v>39690</v>
      </c>
      <c r="G629" s="25" t="s">
        <v>234</v>
      </c>
    </row>
    <row r="630" spans="2:7" ht="12.75" customHeight="1" x14ac:dyDescent="0.2">
      <c r="B630" s="113" t="s">
        <v>1153</v>
      </c>
      <c r="C630" s="78" t="s">
        <v>137</v>
      </c>
      <c r="E630" s="131">
        <v>46557</v>
      </c>
      <c r="F630" s="136">
        <v>39690</v>
      </c>
      <c r="G630" s="25" t="s">
        <v>234</v>
      </c>
    </row>
    <row r="631" spans="2:7" ht="12.75" customHeight="1" x14ac:dyDescent="0.2">
      <c r="B631" s="113" t="s">
        <v>1153</v>
      </c>
      <c r="C631" s="78" t="s">
        <v>145</v>
      </c>
      <c r="E631" s="131">
        <v>46557</v>
      </c>
      <c r="F631" s="136">
        <v>39690</v>
      </c>
      <c r="G631" s="25" t="s">
        <v>234</v>
      </c>
    </row>
    <row r="632" spans="2:7" ht="12.75" customHeight="1" x14ac:dyDescent="0.2">
      <c r="B632" s="113" t="s">
        <v>1153</v>
      </c>
      <c r="C632" s="78" t="s">
        <v>19</v>
      </c>
      <c r="E632" s="131">
        <v>46557</v>
      </c>
      <c r="F632" s="136">
        <v>39690</v>
      </c>
      <c r="G632" s="25" t="s">
        <v>234</v>
      </c>
    </row>
    <row r="633" spans="2:7" ht="12.75" customHeight="1" x14ac:dyDescent="0.2">
      <c r="B633" s="113" t="s">
        <v>1153</v>
      </c>
      <c r="C633" s="78" t="s">
        <v>2</v>
      </c>
      <c r="E633" s="131">
        <v>46557</v>
      </c>
      <c r="F633" s="136">
        <v>39690</v>
      </c>
      <c r="G633" s="25" t="s">
        <v>234</v>
      </c>
    </row>
    <row r="634" spans="2:7" ht="12.75" customHeight="1" x14ac:dyDescent="0.2">
      <c r="B634" s="113" t="s">
        <v>1153</v>
      </c>
      <c r="C634" s="78" t="s">
        <v>25</v>
      </c>
      <c r="E634" s="131">
        <v>46557</v>
      </c>
      <c r="F634" s="136">
        <v>39690</v>
      </c>
      <c r="G634" s="25" t="s">
        <v>234</v>
      </c>
    </row>
    <row r="635" spans="2:7" ht="12.75" customHeight="1" x14ac:dyDescent="0.2">
      <c r="B635" s="113" t="s">
        <v>1153</v>
      </c>
      <c r="C635" s="78" t="s">
        <v>23</v>
      </c>
      <c r="E635" s="131">
        <v>46557</v>
      </c>
      <c r="F635" s="136">
        <v>39690</v>
      </c>
      <c r="G635" s="25" t="s">
        <v>234</v>
      </c>
    </row>
    <row r="636" spans="2:7" ht="12.75" customHeight="1" x14ac:dyDescent="0.2">
      <c r="B636" s="113" t="s">
        <v>1152</v>
      </c>
      <c r="C636" s="78" t="s">
        <v>6</v>
      </c>
      <c r="E636" s="131">
        <v>78544</v>
      </c>
      <c r="F636" s="136">
        <v>39698</v>
      </c>
      <c r="G636" s="25" t="s">
        <v>234</v>
      </c>
    </row>
    <row r="637" spans="2:7" ht="12.75" customHeight="1" x14ac:dyDescent="0.2">
      <c r="B637" s="113" t="s">
        <v>1153</v>
      </c>
      <c r="C637" s="78" t="s">
        <v>7</v>
      </c>
      <c r="E637" s="131">
        <v>46705</v>
      </c>
      <c r="F637" s="136">
        <v>39698</v>
      </c>
      <c r="G637" s="25" t="s">
        <v>234</v>
      </c>
    </row>
    <row r="638" spans="2:7" ht="12.75" customHeight="1" x14ac:dyDescent="0.2">
      <c r="B638" s="113" t="s">
        <v>28</v>
      </c>
      <c r="C638" s="78" t="s">
        <v>73</v>
      </c>
      <c r="E638" s="131" t="s">
        <v>29</v>
      </c>
      <c r="F638" s="136">
        <v>39704</v>
      </c>
      <c r="G638" s="25" t="s">
        <v>234</v>
      </c>
    </row>
    <row r="639" spans="2:7" ht="12.75" customHeight="1" x14ac:dyDescent="0.2">
      <c r="B639" s="113" t="s">
        <v>28</v>
      </c>
      <c r="C639" s="78" t="s">
        <v>141</v>
      </c>
      <c r="E639" s="131" t="s">
        <v>29</v>
      </c>
      <c r="F639" s="136">
        <v>39704</v>
      </c>
      <c r="G639" s="25" t="s">
        <v>234</v>
      </c>
    </row>
    <row r="640" spans="2:7" ht="12.75" customHeight="1" x14ac:dyDescent="0.2">
      <c r="B640" s="113" t="s">
        <v>28</v>
      </c>
      <c r="C640" s="78" t="s">
        <v>139</v>
      </c>
      <c r="E640" s="131" t="s">
        <v>29</v>
      </c>
      <c r="F640" s="136">
        <v>39705</v>
      </c>
      <c r="G640" s="25" t="s">
        <v>234</v>
      </c>
    </row>
    <row r="641" spans="2:7" ht="12.75" customHeight="1" x14ac:dyDescent="0.2">
      <c r="B641" s="113" t="s">
        <v>28</v>
      </c>
      <c r="C641" s="78" t="s">
        <v>140</v>
      </c>
      <c r="E641" s="131" t="s">
        <v>29</v>
      </c>
      <c r="F641" s="136">
        <v>39705</v>
      </c>
      <c r="G641" s="25" t="s">
        <v>234</v>
      </c>
    </row>
    <row r="642" spans="2:7" ht="12.75" customHeight="1" x14ac:dyDescent="0.2">
      <c r="B642" s="113" t="s">
        <v>1152</v>
      </c>
      <c r="C642" s="78" t="s">
        <v>10</v>
      </c>
      <c r="E642" s="131">
        <v>78959</v>
      </c>
      <c r="F642" s="136">
        <v>39711</v>
      </c>
      <c r="G642" s="25" t="s">
        <v>234</v>
      </c>
    </row>
    <row r="643" spans="2:7" ht="12.75" customHeight="1" x14ac:dyDescent="0.2">
      <c r="B643" s="113" t="s">
        <v>1153</v>
      </c>
      <c r="C643" s="78" t="s">
        <v>9</v>
      </c>
      <c r="E643" s="131">
        <v>46852</v>
      </c>
      <c r="F643" s="136">
        <v>39711</v>
      </c>
      <c r="G643" s="25" t="s">
        <v>234</v>
      </c>
    </row>
    <row r="644" spans="2:7" ht="12.75" customHeight="1" x14ac:dyDescent="0.2">
      <c r="B644" s="113" t="s">
        <v>1155</v>
      </c>
      <c r="C644" s="78" t="s">
        <v>58</v>
      </c>
      <c r="E644" s="131">
        <v>89.5</v>
      </c>
      <c r="F644" s="136">
        <v>39711</v>
      </c>
      <c r="G644" s="25" t="s">
        <v>234</v>
      </c>
    </row>
    <row r="645" spans="2:7" ht="12.75" customHeight="1" x14ac:dyDescent="0.2">
      <c r="B645" s="113" t="s">
        <v>1155</v>
      </c>
      <c r="C645" s="78" t="s">
        <v>52</v>
      </c>
      <c r="E645" s="131">
        <v>89.5</v>
      </c>
      <c r="F645" s="136">
        <v>39711</v>
      </c>
      <c r="G645" s="25" t="s">
        <v>234</v>
      </c>
    </row>
    <row r="646" spans="2:7" ht="12.75" customHeight="1" x14ac:dyDescent="0.2">
      <c r="B646" s="113" t="s">
        <v>1155</v>
      </c>
      <c r="C646" s="78" t="s">
        <v>50</v>
      </c>
      <c r="E646" s="131">
        <v>89.5</v>
      </c>
      <c r="F646" s="136">
        <v>39711</v>
      </c>
      <c r="G646" s="25" t="s">
        <v>234</v>
      </c>
    </row>
    <row r="647" spans="2:7" ht="12.75" customHeight="1" x14ac:dyDescent="0.2">
      <c r="B647" s="113" t="s">
        <v>1155</v>
      </c>
      <c r="C647" s="78" t="s">
        <v>89</v>
      </c>
      <c r="E647" s="131">
        <v>89.5</v>
      </c>
      <c r="F647" s="136">
        <v>39711</v>
      </c>
      <c r="G647" s="25" t="s">
        <v>234</v>
      </c>
    </row>
    <row r="648" spans="2:7" ht="12.75" customHeight="1" x14ac:dyDescent="0.2">
      <c r="B648" s="113" t="s">
        <v>1155</v>
      </c>
      <c r="C648" s="78" t="s">
        <v>84</v>
      </c>
      <c r="E648" s="131">
        <v>89.5</v>
      </c>
      <c r="F648" s="136">
        <v>39711</v>
      </c>
      <c r="G648" s="25" t="s">
        <v>234</v>
      </c>
    </row>
    <row r="649" spans="2:7" ht="12.75" customHeight="1" x14ac:dyDescent="0.2">
      <c r="B649" s="113" t="s">
        <v>1155</v>
      </c>
      <c r="C649" s="78" t="s">
        <v>95</v>
      </c>
      <c r="E649" s="131">
        <v>91.9</v>
      </c>
      <c r="F649" s="136">
        <v>39719</v>
      </c>
      <c r="G649" s="25" t="s">
        <v>234</v>
      </c>
    </row>
    <row r="650" spans="2:7" ht="12.75" customHeight="1" x14ac:dyDescent="0.2">
      <c r="B650" s="113" t="s">
        <v>1155</v>
      </c>
      <c r="C650" s="78" t="s">
        <v>76</v>
      </c>
      <c r="E650" s="131">
        <v>91.9</v>
      </c>
      <c r="F650" s="136">
        <v>39719</v>
      </c>
      <c r="G650" s="25" t="s">
        <v>234</v>
      </c>
    </row>
    <row r="651" spans="2:7" ht="12.75" customHeight="1" x14ac:dyDescent="0.2">
      <c r="B651" s="113" t="s">
        <v>1155</v>
      </c>
      <c r="C651" s="78" t="s">
        <v>87</v>
      </c>
      <c r="E651" s="131">
        <v>91.9</v>
      </c>
      <c r="F651" s="136">
        <v>39719</v>
      </c>
      <c r="G651" s="25" t="s">
        <v>234</v>
      </c>
    </row>
    <row r="652" spans="2:7" ht="12.75" customHeight="1" x14ac:dyDescent="0.2">
      <c r="B652" s="113" t="s">
        <v>1155</v>
      </c>
      <c r="C652" s="78" t="s">
        <v>16</v>
      </c>
      <c r="E652" s="131">
        <v>91.9</v>
      </c>
      <c r="F652" s="136">
        <v>39719</v>
      </c>
      <c r="G652" s="25" t="s">
        <v>234</v>
      </c>
    </row>
    <row r="653" spans="2:7" ht="12.75" customHeight="1" x14ac:dyDescent="0.2">
      <c r="B653" s="113" t="s">
        <v>1155</v>
      </c>
      <c r="C653" s="78" t="s">
        <v>83</v>
      </c>
      <c r="E653" s="131">
        <v>91.9</v>
      </c>
      <c r="F653" s="136">
        <v>39719</v>
      </c>
      <c r="G653" s="25" t="s">
        <v>234</v>
      </c>
    </row>
    <row r="654" spans="2:7" ht="12.75" customHeight="1" x14ac:dyDescent="0.2">
      <c r="B654" s="113" t="s">
        <v>1155</v>
      </c>
      <c r="C654" s="78" t="s">
        <v>59</v>
      </c>
      <c r="E654" s="131">
        <v>91.9</v>
      </c>
      <c r="F654" s="136">
        <v>39719</v>
      </c>
      <c r="G654" s="25" t="s">
        <v>234</v>
      </c>
    </row>
    <row r="655" spans="2:7" ht="12.75" customHeight="1" x14ac:dyDescent="0.2">
      <c r="B655" s="113" t="s">
        <v>1155</v>
      </c>
      <c r="C655" s="78" t="s">
        <v>63</v>
      </c>
      <c r="E655" s="131">
        <v>91.9</v>
      </c>
      <c r="F655" s="136">
        <v>39719</v>
      </c>
      <c r="G655" s="25" t="s">
        <v>234</v>
      </c>
    </row>
    <row r="656" spans="2:7" ht="12.75" customHeight="1" x14ac:dyDescent="0.2">
      <c r="B656" s="113" t="s">
        <v>28</v>
      </c>
      <c r="C656" s="78" t="s">
        <v>116</v>
      </c>
      <c r="E656" s="131" t="s">
        <v>29</v>
      </c>
      <c r="F656" s="136">
        <v>39719</v>
      </c>
      <c r="G656" s="25" t="s">
        <v>234</v>
      </c>
    </row>
    <row r="657" spans="2:7" ht="12.75" customHeight="1" x14ac:dyDescent="0.2">
      <c r="B657" s="113" t="s">
        <v>28</v>
      </c>
      <c r="C657" s="78" t="s">
        <v>120</v>
      </c>
      <c r="E657" s="131" t="s">
        <v>29</v>
      </c>
      <c r="F657" s="136">
        <v>39725</v>
      </c>
      <c r="G657" s="25" t="s">
        <v>234</v>
      </c>
    </row>
    <row r="658" spans="2:7" ht="12.75" customHeight="1" x14ac:dyDescent="0.2">
      <c r="B658" s="113" t="s">
        <v>28</v>
      </c>
      <c r="C658" s="78" t="s">
        <v>121</v>
      </c>
      <c r="E658" s="131" t="s">
        <v>29</v>
      </c>
      <c r="F658" s="136">
        <v>39725</v>
      </c>
      <c r="G658" s="25" t="s">
        <v>234</v>
      </c>
    </row>
    <row r="659" spans="2:7" ht="12.75" customHeight="1" x14ac:dyDescent="0.2">
      <c r="B659" s="113" t="s">
        <v>28</v>
      </c>
      <c r="C659" s="78" t="s">
        <v>122</v>
      </c>
      <c r="E659" s="131" t="s">
        <v>29</v>
      </c>
      <c r="F659" s="136">
        <v>39725</v>
      </c>
      <c r="G659" s="25" t="s">
        <v>234</v>
      </c>
    </row>
    <row r="660" spans="2:7" ht="12.75" customHeight="1" x14ac:dyDescent="0.2">
      <c r="B660" s="113" t="s">
        <v>1153</v>
      </c>
      <c r="C660" s="78" t="s">
        <v>6</v>
      </c>
      <c r="E660" s="131">
        <v>47042</v>
      </c>
      <c r="F660" s="136">
        <v>39726</v>
      </c>
      <c r="G660" s="25" t="s">
        <v>234</v>
      </c>
    </row>
    <row r="661" spans="2:7" ht="12.75" customHeight="1" x14ac:dyDescent="0.2">
      <c r="B661" s="113" t="s">
        <v>1152</v>
      </c>
      <c r="C661" s="78" t="s">
        <v>162</v>
      </c>
      <c r="E661" s="131">
        <v>79540</v>
      </c>
      <c r="F661" s="136">
        <v>39732</v>
      </c>
      <c r="G661" s="25" t="s">
        <v>234</v>
      </c>
    </row>
    <row r="662" spans="2:7" ht="12.75" customHeight="1" x14ac:dyDescent="0.2">
      <c r="B662" s="113" t="s">
        <v>1152</v>
      </c>
      <c r="C662" s="78" t="s">
        <v>9</v>
      </c>
      <c r="E662" s="131">
        <v>79540</v>
      </c>
      <c r="F662" s="136">
        <v>39732</v>
      </c>
      <c r="G662" s="25" t="s">
        <v>234</v>
      </c>
    </row>
    <row r="663" spans="2:7" ht="12.75" customHeight="1" x14ac:dyDescent="0.2">
      <c r="B663" s="113" t="s">
        <v>1155</v>
      </c>
      <c r="C663" s="78" t="s">
        <v>88</v>
      </c>
      <c r="E663" s="131">
        <v>92.9</v>
      </c>
      <c r="F663" s="136">
        <v>39732</v>
      </c>
      <c r="G663" s="25" t="s">
        <v>234</v>
      </c>
    </row>
    <row r="664" spans="2:7" ht="12.75" customHeight="1" x14ac:dyDescent="0.2">
      <c r="B664" s="113" t="s">
        <v>28</v>
      </c>
      <c r="C664" s="78" t="s">
        <v>148</v>
      </c>
      <c r="E664" s="131" t="s">
        <v>29</v>
      </c>
      <c r="F664" s="136">
        <v>39732</v>
      </c>
      <c r="G664" s="25" t="s">
        <v>234</v>
      </c>
    </row>
    <row r="665" spans="2:7" ht="22.5" customHeight="1" x14ac:dyDescent="0.2">
      <c r="B665" s="113" t="s">
        <v>1152</v>
      </c>
      <c r="C665" s="78" t="s">
        <v>149</v>
      </c>
      <c r="E665" s="131">
        <v>79584</v>
      </c>
      <c r="F665" s="136">
        <v>39734</v>
      </c>
      <c r="G665" s="25" t="s">
        <v>234</v>
      </c>
    </row>
    <row r="666" spans="2:7" ht="12.75" customHeight="1" x14ac:dyDescent="0.2">
      <c r="B666" s="113" t="s">
        <v>1152</v>
      </c>
      <c r="C666" s="78" t="s">
        <v>147</v>
      </c>
      <c r="E666" s="131">
        <v>79812</v>
      </c>
      <c r="F666" s="136">
        <v>39740</v>
      </c>
      <c r="G666" s="25" t="s">
        <v>234</v>
      </c>
    </row>
    <row r="667" spans="2:7" ht="12.75" customHeight="1" x14ac:dyDescent="0.2">
      <c r="B667" s="113" t="s">
        <v>1153</v>
      </c>
      <c r="C667" s="78" t="s">
        <v>20</v>
      </c>
      <c r="E667" s="131">
        <v>47256</v>
      </c>
      <c r="F667" s="136">
        <v>39740</v>
      </c>
      <c r="G667" s="25" t="s">
        <v>234</v>
      </c>
    </row>
    <row r="668" spans="2:7" ht="12.75" customHeight="1" x14ac:dyDescent="0.2">
      <c r="B668" s="113" t="s">
        <v>1155</v>
      </c>
      <c r="C668" s="78" t="s">
        <v>99</v>
      </c>
      <c r="E668" s="131">
        <v>94</v>
      </c>
      <c r="F668" s="136">
        <v>39740</v>
      </c>
      <c r="G668" s="25" t="s">
        <v>234</v>
      </c>
    </row>
    <row r="669" spans="2:7" x14ac:dyDescent="0.2">
      <c r="B669" s="113" t="s">
        <v>28</v>
      </c>
      <c r="C669" s="78" t="s">
        <v>144</v>
      </c>
      <c r="E669" s="131" t="s">
        <v>29</v>
      </c>
      <c r="F669" s="136">
        <v>39746</v>
      </c>
      <c r="G669" s="25" t="s">
        <v>234</v>
      </c>
    </row>
    <row r="670" spans="2:7" x14ac:dyDescent="0.2">
      <c r="B670" s="113" t="s">
        <v>28</v>
      </c>
      <c r="C670" s="78" t="s">
        <v>151</v>
      </c>
      <c r="E670" s="131" t="s">
        <v>29</v>
      </c>
      <c r="F670" s="136">
        <v>39746</v>
      </c>
      <c r="G670" s="25" t="s">
        <v>234</v>
      </c>
    </row>
    <row r="671" spans="2:7" ht="12.75" customHeight="1" x14ac:dyDescent="0.2">
      <c r="B671" s="113" t="s">
        <v>1152</v>
      </c>
      <c r="C671" s="78" t="s">
        <v>1</v>
      </c>
      <c r="E671" s="131">
        <v>79934</v>
      </c>
      <c r="F671" s="136">
        <v>39747</v>
      </c>
      <c r="G671" s="25" t="s">
        <v>234</v>
      </c>
    </row>
    <row r="672" spans="2:7" ht="12.75" customHeight="1" x14ac:dyDescent="0.2">
      <c r="B672" s="113" t="s">
        <v>28</v>
      </c>
      <c r="C672" s="78" t="s">
        <v>115</v>
      </c>
      <c r="E672" s="131" t="s">
        <v>29</v>
      </c>
      <c r="F672" s="136">
        <v>39747</v>
      </c>
      <c r="G672" s="25" t="s">
        <v>234</v>
      </c>
    </row>
    <row r="673" spans="2:7" ht="12.75" customHeight="1" x14ac:dyDescent="0.2">
      <c r="B673" s="113" t="s">
        <v>28</v>
      </c>
      <c r="C673" s="78" t="s">
        <v>123</v>
      </c>
      <c r="E673" s="131" t="s">
        <v>29</v>
      </c>
      <c r="F673" s="136">
        <v>39753</v>
      </c>
      <c r="G673" s="25" t="s">
        <v>234</v>
      </c>
    </row>
    <row r="674" spans="2:7" ht="12.75" customHeight="1" x14ac:dyDescent="0.2">
      <c r="B674" s="113" t="s">
        <v>28</v>
      </c>
      <c r="C674" s="78" t="s">
        <v>138</v>
      </c>
      <c r="E674" s="131" t="s">
        <v>29</v>
      </c>
      <c r="F674" s="136">
        <v>39753</v>
      </c>
      <c r="G674" s="25" t="s">
        <v>234</v>
      </c>
    </row>
    <row r="675" spans="2:7" ht="12.75" customHeight="1" x14ac:dyDescent="0.2">
      <c r="B675" s="113" t="s">
        <v>1153</v>
      </c>
      <c r="C675" s="78" t="s">
        <v>128</v>
      </c>
      <c r="E675" s="131">
        <v>47403</v>
      </c>
      <c r="F675" s="136">
        <v>39761</v>
      </c>
      <c r="G675" s="25" t="s">
        <v>234</v>
      </c>
    </row>
    <row r="676" spans="2:7" ht="12.75" customHeight="1" x14ac:dyDescent="0.2">
      <c r="B676" s="113" t="s">
        <v>28</v>
      </c>
      <c r="C676" s="78" t="s">
        <v>143</v>
      </c>
      <c r="E676" s="131" t="s">
        <v>29</v>
      </c>
      <c r="F676" s="136">
        <v>39761</v>
      </c>
      <c r="G676" s="25" t="s">
        <v>234</v>
      </c>
    </row>
    <row r="677" spans="2:7" ht="12.75" customHeight="1" x14ac:dyDescent="0.2">
      <c r="B677" s="113" t="s">
        <v>28</v>
      </c>
      <c r="C677" s="78" t="s">
        <v>142</v>
      </c>
      <c r="E677" s="131" t="s">
        <v>29</v>
      </c>
      <c r="F677" s="136">
        <v>39761</v>
      </c>
      <c r="G677" s="25" t="s">
        <v>234</v>
      </c>
    </row>
    <row r="678" spans="2:7" ht="12.75" customHeight="1" x14ac:dyDescent="0.2">
      <c r="B678" s="113" t="s">
        <v>28</v>
      </c>
      <c r="C678" s="78" t="s">
        <v>43</v>
      </c>
      <c r="E678" s="131" t="s">
        <v>29</v>
      </c>
      <c r="F678" s="136">
        <v>39768</v>
      </c>
      <c r="G678" s="25" t="s">
        <v>234</v>
      </c>
    </row>
    <row r="679" spans="2:7" ht="12.75" customHeight="1" x14ac:dyDescent="0.2">
      <c r="B679" s="113" t="s">
        <v>28</v>
      </c>
      <c r="C679" s="78" t="s">
        <v>131</v>
      </c>
      <c r="E679" s="131" t="s">
        <v>29</v>
      </c>
      <c r="F679" s="136">
        <v>39768</v>
      </c>
      <c r="G679" s="25" t="s">
        <v>234</v>
      </c>
    </row>
    <row r="680" spans="2:7" ht="12.75" customHeight="1" x14ac:dyDescent="0.2">
      <c r="B680" s="113" t="s">
        <v>1152</v>
      </c>
      <c r="C680" s="95" t="s">
        <v>44</v>
      </c>
      <c r="D680" s="119"/>
      <c r="E680" s="131">
        <v>80489</v>
      </c>
      <c r="F680" s="136">
        <v>39774</v>
      </c>
      <c r="G680" s="25" t="s">
        <v>234</v>
      </c>
    </row>
    <row r="681" spans="2:7" ht="12.75" customHeight="1" x14ac:dyDescent="0.2">
      <c r="B681" s="113" t="s">
        <v>28</v>
      </c>
      <c r="C681" s="95" t="s">
        <v>93</v>
      </c>
      <c r="D681" s="119"/>
      <c r="E681" s="131" t="s">
        <v>29</v>
      </c>
      <c r="F681" s="136">
        <v>39774</v>
      </c>
      <c r="G681" s="25" t="s">
        <v>234</v>
      </c>
    </row>
    <row r="682" spans="2:7" ht="12.75" customHeight="1" x14ac:dyDescent="0.2">
      <c r="B682" s="113" t="s">
        <v>1153</v>
      </c>
      <c r="C682" s="95" t="s">
        <v>45</v>
      </c>
      <c r="D682" s="119"/>
      <c r="E682" s="131">
        <v>47526</v>
      </c>
      <c r="F682" s="136">
        <v>39781</v>
      </c>
      <c r="G682" s="25" t="s">
        <v>234</v>
      </c>
    </row>
    <row r="683" spans="2:7" ht="12.75" customHeight="1" x14ac:dyDescent="0.2">
      <c r="B683" s="113" t="s">
        <v>1155</v>
      </c>
      <c r="C683" s="95" t="s">
        <v>82</v>
      </c>
      <c r="D683" s="119"/>
      <c r="E683" s="131">
        <v>96.8</v>
      </c>
      <c r="F683" s="136">
        <v>39781</v>
      </c>
      <c r="G683" s="25" t="s">
        <v>234</v>
      </c>
    </row>
    <row r="684" spans="2:7" ht="12.75" customHeight="1" x14ac:dyDescent="0.2">
      <c r="B684" s="113" t="s">
        <v>1155</v>
      </c>
      <c r="C684" s="95" t="s">
        <v>56</v>
      </c>
      <c r="D684" s="119"/>
      <c r="E684" s="131">
        <v>96.8</v>
      </c>
      <c r="F684" s="136">
        <v>39781</v>
      </c>
      <c r="G684" s="25" t="s">
        <v>234</v>
      </c>
    </row>
    <row r="685" spans="2:7" ht="12.75" customHeight="1" x14ac:dyDescent="0.2">
      <c r="B685" s="113" t="s">
        <v>1155</v>
      </c>
      <c r="C685" s="95" t="s">
        <v>100</v>
      </c>
      <c r="D685" s="119"/>
      <c r="E685" s="131">
        <v>96.8</v>
      </c>
      <c r="F685" s="136">
        <v>39781</v>
      </c>
      <c r="G685" s="25" t="s">
        <v>234</v>
      </c>
    </row>
    <row r="686" spans="2:7" ht="12.75" customHeight="1" x14ac:dyDescent="0.2">
      <c r="B686" s="113" t="s">
        <v>1155</v>
      </c>
      <c r="C686" s="95" t="s">
        <v>55</v>
      </c>
      <c r="D686" s="119"/>
      <c r="E686" s="131">
        <v>96.8</v>
      </c>
      <c r="F686" s="136">
        <v>39781</v>
      </c>
      <c r="G686" s="25" t="s">
        <v>234</v>
      </c>
    </row>
    <row r="687" spans="2:7" ht="12.75" customHeight="1" x14ac:dyDescent="0.2">
      <c r="B687" s="113" t="s">
        <v>1155</v>
      </c>
      <c r="C687" s="95" t="s">
        <v>80</v>
      </c>
      <c r="D687" s="119"/>
      <c r="E687" s="131">
        <v>96.8</v>
      </c>
      <c r="F687" s="136">
        <v>39781</v>
      </c>
      <c r="G687" s="25" t="s">
        <v>234</v>
      </c>
    </row>
    <row r="688" spans="2:7" ht="12.75" customHeight="1" x14ac:dyDescent="0.2">
      <c r="B688" s="113" t="s">
        <v>1155</v>
      </c>
      <c r="C688" s="95" t="s">
        <v>51</v>
      </c>
      <c r="D688" s="119"/>
      <c r="E688" s="131">
        <v>96.8</v>
      </c>
      <c r="F688" s="136">
        <v>39781</v>
      </c>
      <c r="G688" s="25" t="s">
        <v>234</v>
      </c>
    </row>
    <row r="689" spans="2:7" ht="12.75" customHeight="1" x14ac:dyDescent="0.2">
      <c r="B689" s="113" t="s">
        <v>1152</v>
      </c>
      <c r="C689" s="78" t="s">
        <v>126</v>
      </c>
      <c r="E689" s="131">
        <v>80990</v>
      </c>
      <c r="F689" s="136">
        <v>39789</v>
      </c>
      <c r="G689" s="25" t="s">
        <v>234</v>
      </c>
    </row>
    <row r="690" spans="2:7" ht="12.75" customHeight="1" x14ac:dyDescent="0.2">
      <c r="B690" s="113" t="s">
        <v>1153</v>
      </c>
      <c r="C690" s="78" t="s">
        <v>126</v>
      </c>
      <c r="E690" s="131">
        <v>47544</v>
      </c>
      <c r="F690" s="136">
        <v>39789</v>
      </c>
      <c r="G690" s="25" t="s">
        <v>234</v>
      </c>
    </row>
    <row r="691" spans="2:7" ht="12.75" customHeight="1" x14ac:dyDescent="0.2">
      <c r="B691" s="113" t="s">
        <v>1155</v>
      </c>
      <c r="C691" s="78" t="s">
        <v>54</v>
      </c>
      <c r="E691" s="131">
        <v>96.8</v>
      </c>
      <c r="F691" s="136">
        <v>39789</v>
      </c>
      <c r="G691" s="25" t="s">
        <v>234</v>
      </c>
    </row>
    <row r="692" spans="2:7" ht="12.75" customHeight="1" x14ac:dyDescent="0.2">
      <c r="B692" s="113" t="s">
        <v>1155</v>
      </c>
      <c r="C692" s="78" t="s">
        <v>86</v>
      </c>
      <c r="E692" s="131">
        <v>96.8</v>
      </c>
      <c r="F692" s="136">
        <v>39789</v>
      </c>
      <c r="G692" s="25" t="s">
        <v>234</v>
      </c>
    </row>
    <row r="693" spans="2:7" ht="12.75" customHeight="1" x14ac:dyDescent="0.2">
      <c r="B693" s="113" t="s">
        <v>1155</v>
      </c>
      <c r="C693" s="78" t="s">
        <v>62</v>
      </c>
      <c r="E693" s="131">
        <v>96.8</v>
      </c>
      <c r="F693" s="136">
        <v>39789</v>
      </c>
      <c r="G693" s="25" t="s">
        <v>234</v>
      </c>
    </row>
    <row r="694" spans="2:7" ht="12.75" customHeight="1" x14ac:dyDescent="0.2">
      <c r="B694" s="113" t="s">
        <v>1155</v>
      </c>
      <c r="C694" s="78" t="s">
        <v>61</v>
      </c>
      <c r="E694" s="131">
        <v>96.8</v>
      </c>
      <c r="F694" s="136">
        <v>39789</v>
      </c>
      <c r="G694" s="25" t="s">
        <v>234</v>
      </c>
    </row>
    <row r="695" spans="2:7" ht="12.75" customHeight="1" x14ac:dyDescent="0.2">
      <c r="B695" s="113" t="s">
        <v>1155</v>
      </c>
      <c r="C695" s="78" t="s">
        <v>58</v>
      </c>
      <c r="E695" s="131">
        <v>96.8</v>
      </c>
      <c r="F695" s="136">
        <v>39789</v>
      </c>
      <c r="G695" s="25" t="s">
        <v>234</v>
      </c>
    </row>
    <row r="696" spans="2:7" ht="12.75" customHeight="1" x14ac:dyDescent="0.2">
      <c r="B696" s="113" t="s">
        <v>1155</v>
      </c>
      <c r="C696" s="78" t="s">
        <v>85</v>
      </c>
      <c r="E696" s="131">
        <v>96.8</v>
      </c>
      <c r="F696" s="136">
        <v>39789</v>
      </c>
      <c r="G696" s="25" t="s">
        <v>234</v>
      </c>
    </row>
    <row r="697" spans="2:7" ht="12.75" customHeight="1" x14ac:dyDescent="0.2">
      <c r="B697" s="113" t="s">
        <v>28</v>
      </c>
      <c r="C697" s="78" t="s">
        <v>138</v>
      </c>
      <c r="E697" s="131" t="s">
        <v>29</v>
      </c>
      <c r="F697" s="136">
        <v>39789</v>
      </c>
      <c r="G697" s="25" t="s">
        <v>234</v>
      </c>
    </row>
    <row r="698" spans="2:7" ht="12.75" customHeight="1" x14ac:dyDescent="0.2">
      <c r="B698" s="113" t="s">
        <v>1152</v>
      </c>
      <c r="C698" s="78" t="s">
        <v>6</v>
      </c>
      <c r="E698" s="131">
        <v>81155</v>
      </c>
      <c r="F698" s="136">
        <v>39795</v>
      </c>
      <c r="G698" s="25" t="s">
        <v>234</v>
      </c>
    </row>
    <row r="699" spans="2:7" ht="12.75" customHeight="1" x14ac:dyDescent="0.2">
      <c r="B699" s="113" t="s">
        <v>1155</v>
      </c>
      <c r="C699" s="78" t="s">
        <v>88</v>
      </c>
      <c r="E699" s="131">
        <v>96.8</v>
      </c>
      <c r="F699" s="136">
        <v>39795</v>
      </c>
      <c r="G699" s="25" t="s">
        <v>234</v>
      </c>
    </row>
    <row r="700" spans="2:7" ht="12.75" customHeight="1" x14ac:dyDescent="0.2">
      <c r="B700" s="113" t="s">
        <v>28</v>
      </c>
      <c r="C700" s="78" t="s">
        <v>127</v>
      </c>
      <c r="E700" s="131" t="s">
        <v>29</v>
      </c>
      <c r="F700" s="136">
        <v>39795</v>
      </c>
      <c r="G700" s="25" t="s">
        <v>234</v>
      </c>
    </row>
    <row r="701" spans="2:7" ht="12.75" customHeight="1" x14ac:dyDescent="0.2">
      <c r="B701" s="113" t="s">
        <v>1152</v>
      </c>
      <c r="C701" s="95" t="s">
        <v>33</v>
      </c>
      <c r="D701" s="119"/>
      <c r="E701" s="131">
        <v>81930</v>
      </c>
      <c r="F701" s="136">
        <v>39837</v>
      </c>
      <c r="G701" s="25" t="s">
        <v>234</v>
      </c>
    </row>
    <row r="702" spans="2:7" ht="12.75" customHeight="1" x14ac:dyDescent="0.2">
      <c r="B702" s="113" t="s">
        <v>28</v>
      </c>
      <c r="C702" s="95" t="s">
        <v>143</v>
      </c>
      <c r="D702" s="119"/>
      <c r="E702" s="131" t="s">
        <v>29</v>
      </c>
      <c r="F702" s="136">
        <v>39857</v>
      </c>
      <c r="G702" s="25" t="s">
        <v>234</v>
      </c>
    </row>
    <row r="703" spans="2:7" ht="12.75" customHeight="1" x14ac:dyDescent="0.2">
      <c r="B703" s="113" t="s">
        <v>28</v>
      </c>
      <c r="C703" s="95" t="s">
        <v>138</v>
      </c>
      <c r="D703" s="119"/>
      <c r="E703" s="131" t="s">
        <v>29</v>
      </c>
      <c r="F703" s="136">
        <v>39857</v>
      </c>
      <c r="G703" s="25" t="s">
        <v>234</v>
      </c>
    </row>
    <row r="704" spans="2:7" ht="12.75" customHeight="1" x14ac:dyDescent="0.2">
      <c r="B704" s="113" t="s">
        <v>1155</v>
      </c>
      <c r="C704" s="95" t="s">
        <v>88</v>
      </c>
      <c r="D704" s="119"/>
      <c r="E704" s="131">
        <v>96.8</v>
      </c>
      <c r="F704" s="136">
        <v>39859</v>
      </c>
      <c r="G704" s="25" t="s">
        <v>234</v>
      </c>
    </row>
    <row r="705" spans="2:7" ht="12.75" customHeight="1" x14ac:dyDescent="0.2">
      <c r="B705" s="113" t="s">
        <v>1155</v>
      </c>
      <c r="C705" s="78" t="s">
        <v>80</v>
      </c>
      <c r="E705" s="131">
        <v>96.8</v>
      </c>
      <c r="F705" s="136">
        <v>39859</v>
      </c>
      <c r="G705" s="25" t="s">
        <v>234</v>
      </c>
    </row>
    <row r="706" spans="2:7" ht="12.75" customHeight="1" x14ac:dyDescent="0.2">
      <c r="B706" s="113" t="s">
        <v>1155</v>
      </c>
      <c r="C706" s="78" t="s">
        <v>51</v>
      </c>
      <c r="E706" s="131">
        <v>96.8</v>
      </c>
      <c r="F706" s="136">
        <v>39859</v>
      </c>
      <c r="G706" s="25" t="s">
        <v>234</v>
      </c>
    </row>
    <row r="707" spans="2:7" ht="12.75" customHeight="1" x14ac:dyDescent="0.2">
      <c r="B707" s="113" t="s">
        <v>1155</v>
      </c>
      <c r="C707" s="78" t="s">
        <v>81</v>
      </c>
      <c r="E707" s="131">
        <v>96.8</v>
      </c>
      <c r="F707" s="136">
        <v>39859</v>
      </c>
      <c r="G707" s="25" t="s">
        <v>234</v>
      </c>
    </row>
    <row r="708" spans="2:7" ht="12.75" customHeight="1" x14ac:dyDescent="0.2">
      <c r="B708" s="113" t="s">
        <v>1155</v>
      </c>
      <c r="C708" s="78" t="s">
        <v>63</v>
      </c>
      <c r="E708" s="131">
        <v>96.8</v>
      </c>
      <c r="F708" s="136">
        <v>39859</v>
      </c>
      <c r="G708" s="25" t="s">
        <v>234</v>
      </c>
    </row>
    <row r="709" spans="2:7" ht="12.75" customHeight="1" x14ac:dyDescent="0.2">
      <c r="B709" s="113" t="s">
        <v>1155</v>
      </c>
      <c r="C709" s="78" t="s">
        <v>12</v>
      </c>
      <c r="E709" s="131">
        <v>96.8</v>
      </c>
      <c r="F709" s="136">
        <v>39859</v>
      </c>
      <c r="G709" s="25" t="s">
        <v>234</v>
      </c>
    </row>
    <row r="710" spans="2:7" ht="12.75" customHeight="1" x14ac:dyDescent="0.2">
      <c r="B710" s="113" t="s">
        <v>1152</v>
      </c>
      <c r="C710" s="78" t="s">
        <v>147</v>
      </c>
      <c r="E710" s="131">
        <v>82425</v>
      </c>
      <c r="F710" s="136">
        <v>39865</v>
      </c>
      <c r="G710" s="25" t="s">
        <v>234</v>
      </c>
    </row>
    <row r="711" spans="2:7" ht="12.75" customHeight="1" x14ac:dyDescent="0.2">
      <c r="B711" s="113" t="s">
        <v>28</v>
      </c>
      <c r="C711" s="78" t="s">
        <v>43</v>
      </c>
      <c r="E711" s="131" t="s">
        <v>29</v>
      </c>
      <c r="F711" s="136">
        <v>39866</v>
      </c>
      <c r="G711" s="25" t="s">
        <v>234</v>
      </c>
    </row>
    <row r="712" spans="2:7" ht="12.75" customHeight="1" x14ac:dyDescent="0.2">
      <c r="B712" s="113" t="s">
        <v>1152</v>
      </c>
      <c r="C712" s="78" t="s">
        <v>44</v>
      </c>
      <c r="E712" s="131">
        <v>82552</v>
      </c>
      <c r="F712" s="136">
        <v>39872</v>
      </c>
      <c r="G712" s="25" t="s">
        <v>234</v>
      </c>
    </row>
    <row r="713" spans="2:7" ht="12.75" customHeight="1" x14ac:dyDescent="0.2">
      <c r="B713" s="113" t="s">
        <v>1153</v>
      </c>
      <c r="C713" s="78" t="s">
        <v>45</v>
      </c>
      <c r="E713" s="131">
        <v>47579</v>
      </c>
      <c r="F713" s="136">
        <v>39872</v>
      </c>
      <c r="G713" s="25" t="s">
        <v>234</v>
      </c>
    </row>
    <row r="714" spans="2:7" ht="12.75" customHeight="1" x14ac:dyDescent="0.2">
      <c r="B714" s="113" t="s">
        <v>1152</v>
      </c>
      <c r="C714" s="95" t="s">
        <v>31</v>
      </c>
      <c r="D714" s="119"/>
      <c r="E714" s="131">
        <v>82552</v>
      </c>
      <c r="F714" s="136">
        <v>39873</v>
      </c>
      <c r="G714" s="25" t="s">
        <v>234</v>
      </c>
    </row>
    <row r="715" spans="2:7" ht="12.75" customHeight="1" x14ac:dyDescent="0.2">
      <c r="B715" s="113" t="s">
        <v>1152</v>
      </c>
      <c r="C715" s="95" t="s">
        <v>25</v>
      </c>
      <c r="D715" s="119"/>
      <c r="E715" s="131">
        <v>82552</v>
      </c>
      <c r="F715" s="136">
        <v>39873</v>
      </c>
      <c r="G715" s="25" t="s">
        <v>234</v>
      </c>
    </row>
    <row r="716" spans="2:7" ht="12.75" customHeight="1" x14ac:dyDescent="0.2">
      <c r="B716" s="113" t="s">
        <v>1153</v>
      </c>
      <c r="C716" s="95" t="s">
        <v>31</v>
      </c>
      <c r="D716" s="119"/>
      <c r="E716" s="131">
        <v>47579</v>
      </c>
      <c r="F716" s="136">
        <v>39873</v>
      </c>
      <c r="G716" s="25" t="s">
        <v>234</v>
      </c>
    </row>
    <row r="717" spans="2:7" ht="12.75" customHeight="1" x14ac:dyDescent="0.2">
      <c r="B717" s="113" t="s">
        <v>1152</v>
      </c>
      <c r="C717" s="78" t="s">
        <v>6</v>
      </c>
      <c r="E717" s="131">
        <v>82795</v>
      </c>
      <c r="F717" s="136">
        <v>39886</v>
      </c>
      <c r="G717" s="25" t="s">
        <v>234</v>
      </c>
    </row>
    <row r="718" spans="2:7" ht="12.75" customHeight="1" x14ac:dyDescent="0.2">
      <c r="B718" s="113" t="s">
        <v>1152</v>
      </c>
      <c r="C718" s="78" t="s">
        <v>6</v>
      </c>
      <c r="E718" s="131">
        <v>82795</v>
      </c>
      <c r="F718" s="136">
        <v>39886</v>
      </c>
      <c r="G718" s="25" t="s">
        <v>234</v>
      </c>
    </row>
    <row r="719" spans="2:7" ht="12.75" customHeight="1" x14ac:dyDescent="0.2">
      <c r="B719" s="113" t="s">
        <v>1153</v>
      </c>
      <c r="C719" s="78" t="s">
        <v>128</v>
      </c>
      <c r="E719" s="131">
        <v>47765</v>
      </c>
      <c r="F719" s="136">
        <v>39886</v>
      </c>
      <c r="G719" s="25" t="s">
        <v>234</v>
      </c>
    </row>
    <row r="720" spans="2:7" ht="12.75" customHeight="1" x14ac:dyDescent="0.2">
      <c r="B720" s="113" t="s">
        <v>28</v>
      </c>
      <c r="C720" s="78" t="s">
        <v>138</v>
      </c>
      <c r="E720" s="131" t="s">
        <v>29</v>
      </c>
      <c r="F720" s="136">
        <v>39886</v>
      </c>
      <c r="G720" s="25" t="s">
        <v>234</v>
      </c>
    </row>
    <row r="721" spans="2:7" ht="12.75" customHeight="1" x14ac:dyDescent="0.2">
      <c r="B721" s="113" t="s">
        <v>28</v>
      </c>
      <c r="C721" s="78" t="s">
        <v>73</v>
      </c>
      <c r="E721" s="131" t="s">
        <v>29</v>
      </c>
      <c r="F721" s="136">
        <v>39886</v>
      </c>
      <c r="G721" s="25" t="s">
        <v>234</v>
      </c>
    </row>
    <row r="722" spans="2:7" ht="12.75" customHeight="1" x14ac:dyDescent="0.2">
      <c r="B722" s="113" t="s">
        <v>28</v>
      </c>
      <c r="C722" s="78" t="s">
        <v>141</v>
      </c>
      <c r="E722" s="131" t="s">
        <v>29</v>
      </c>
      <c r="F722" s="136">
        <v>39886</v>
      </c>
      <c r="G722" s="25" t="s">
        <v>234</v>
      </c>
    </row>
    <row r="723" spans="2:7" ht="12.75" customHeight="1" x14ac:dyDescent="0.2">
      <c r="B723" s="113" t="s">
        <v>28</v>
      </c>
      <c r="C723" s="78" t="s">
        <v>140</v>
      </c>
      <c r="E723" s="131" t="s">
        <v>29</v>
      </c>
      <c r="F723" s="136">
        <v>39886</v>
      </c>
      <c r="G723" s="25" t="s">
        <v>234</v>
      </c>
    </row>
    <row r="724" spans="2:7" ht="12.75" customHeight="1" x14ac:dyDescent="0.2">
      <c r="B724" s="113" t="s">
        <v>1152</v>
      </c>
      <c r="C724" s="78" t="s">
        <v>32</v>
      </c>
      <c r="E724" s="131">
        <v>82914</v>
      </c>
      <c r="F724" s="136">
        <v>39893</v>
      </c>
      <c r="G724" s="25" t="s">
        <v>234</v>
      </c>
    </row>
    <row r="725" spans="2:7" ht="12.75" customHeight="1" x14ac:dyDescent="0.2">
      <c r="B725" s="113" t="s">
        <v>1152</v>
      </c>
      <c r="C725" s="78" t="s">
        <v>10</v>
      </c>
      <c r="E725" s="131">
        <v>82914</v>
      </c>
      <c r="F725" s="136">
        <v>39893</v>
      </c>
      <c r="G725" s="25" t="s">
        <v>234</v>
      </c>
    </row>
    <row r="726" spans="2:7" ht="12.75" customHeight="1" x14ac:dyDescent="0.2">
      <c r="B726" s="113" t="s">
        <v>1153</v>
      </c>
      <c r="C726" s="78" t="s">
        <v>14</v>
      </c>
      <c r="E726" s="131">
        <v>47813</v>
      </c>
      <c r="F726" s="136">
        <v>39893</v>
      </c>
      <c r="G726" s="25" t="s">
        <v>234</v>
      </c>
    </row>
    <row r="727" spans="2:7" ht="12.75" customHeight="1" x14ac:dyDescent="0.2">
      <c r="B727" s="113" t="s">
        <v>1153</v>
      </c>
      <c r="C727" s="78" t="s">
        <v>3</v>
      </c>
      <c r="E727" s="131">
        <v>47813</v>
      </c>
      <c r="F727" s="136">
        <v>39893</v>
      </c>
      <c r="G727" s="25" t="s">
        <v>234</v>
      </c>
    </row>
    <row r="728" spans="2:7" ht="12.75" customHeight="1" x14ac:dyDescent="0.2">
      <c r="B728" s="113" t="s">
        <v>1153</v>
      </c>
      <c r="C728" s="78" t="s">
        <v>16</v>
      </c>
      <c r="E728" s="131">
        <v>47813</v>
      </c>
      <c r="F728" s="136">
        <v>39893</v>
      </c>
      <c r="G728" s="25" t="s">
        <v>234</v>
      </c>
    </row>
    <row r="729" spans="2:7" ht="12.75" customHeight="1" x14ac:dyDescent="0.2">
      <c r="B729" s="113" t="s">
        <v>1153</v>
      </c>
      <c r="C729" s="78" t="s">
        <v>18</v>
      </c>
      <c r="E729" s="131">
        <v>47813</v>
      </c>
      <c r="F729" s="136">
        <v>39893</v>
      </c>
      <c r="G729" s="25" t="s">
        <v>234</v>
      </c>
    </row>
    <row r="730" spans="2:7" x14ac:dyDescent="0.2">
      <c r="B730" s="113" t="s">
        <v>1153</v>
      </c>
      <c r="C730" s="78" t="s">
        <v>17</v>
      </c>
      <c r="E730" s="131">
        <v>47813</v>
      </c>
      <c r="F730" s="136">
        <v>39893</v>
      </c>
      <c r="G730" s="25" t="s">
        <v>234</v>
      </c>
    </row>
    <row r="731" spans="2:7" ht="12.75" customHeight="1" x14ac:dyDescent="0.2">
      <c r="B731" s="113" t="s">
        <v>1153</v>
      </c>
      <c r="C731" s="78" t="s">
        <v>9</v>
      </c>
      <c r="E731" s="131">
        <v>47813</v>
      </c>
      <c r="F731" s="136">
        <v>39893</v>
      </c>
      <c r="G731" s="25" t="s">
        <v>234</v>
      </c>
    </row>
    <row r="732" spans="2:7" ht="12.75" customHeight="1" x14ac:dyDescent="0.2">
      <c r="B732" s="113" t="s">
        <v>1155</v>
      </c>
      <c r="C732" s="78" t="s">
        <v>50</v>
      </c>
      <c r="E732" s="131">
        <v>98.9</v>
      </c>
      <c r="F732" s="136">
        <v>39893</v>
      </c>
      <c r="G732" s="25" t="s">
        <v>234</v>
      </c>
    </row>
    <row r="733" spans="2:7" ht="12.75" customHeight="1" x14ac:dyDescent="0.2">
      <c r="B733" s="113" t="s">
        <v>1155</v>
      </c>
      <c r="C733" s="78" t="s">
        <v>89</v>
      </c>
      <c r="E733" s="131">
        <v>98.9</v>
      </c>
      <c r="F733" s="136">
        <v>39893</v>
      </c>
      <c r="G733" s="25" t="s">
        <v>234</v>
      </c>
    </row>
    <row r="734" spans="2:7" ht="12.75" customHeight="1" x14ac:dyDescent="0.2">
      <c r="B734" s="113" t="s">
        <v>1155</v>
      </c>
      <c r="C734" s="78" t="s">
        <v>84</v>
      </c>
      <c r="E734" s="131">
        <v>98.9</v>
      </c>
      <c r="F734" s="136">
        <v>39893</v>
      </c>
      <c r="G734" s="25" t="s">
        <v>234</v>
      </c>
    </row>
    <row r="735" spans="2:7" ht="12.75" customHeight="1" x14ac:dyDescent="0.2">
      <c r="B735" s="113" t="s">
        <v>1155</v>
      </c>
      <c r="C735" s="78" t="s">
        <v>52</v>
      </c>
      <c r="E735" s="131">
        <v>98.9</v>
      </c>
      <c r="F735" s="136">
        <v>39893</v>
      </c>
      <c r="G735" s="25" t="s">
        <v>234</v>
      </c>
    </row>
    <row r="736" spans="2:7" ht="12.75" customHeight="1" x14ac:dyDescent="0.2">
      <c r="B736" s="113" t="s">
        <v>1155</v>
      </c>
      <c r="C736" s="78" t="s">
        <v>99</v>
      </c>
      <c r="E736" s="131">
        <v>98.9</v>
      </c>
      <c r="F736" s="136">
        <v>39893</v>
      </c>
      <c r="G736" s="25" t="s">
        <v>234</v>
      </c>
    </row>
    <row r="737" spans="2:7" ht="12.75" customHeight="1" x14ac:dyDescent="0.2">
      <c r="B737" s="113" t="s">
        <v>1152</v>
      </c>
      <c r="C737" s="78" t="s">
        <v>94</v>
      </c>
      <c r="E737" s="131">
        <v>83086</v>
      </c>
      <c r="F737" s="136">
        <v>39901</v>
      </c>
      <c r="G737" s="25" t="s">
        <v>234</v>
      </c>
    </row>
    <row r="738" spans="2:7" ht="12.75" customHeight="1" x14ac:dyDescent="0.2">
      <c r="B738" s="113" t="s">
        <v>28</v>
      </c>
      <c r="C738" s="78" t="s">
        <v>93</v>
      </c>
      <c r="E738" s="131" t="s">
        <v>29</v>
      </c>
      <c r="F738" s="136">
        <v>39901</v>
      </c>
      <c r="G738" s="25" t="s">
        <v>234</v>
      </c>
    </row>
    <row r="739" spans="2:7" ht="12.75" customHeight="1" x14ac:dyDescent="0.2">
      <c r="B739" s="113" t="s">
        <v>28</v>
      </c>
      <c r="C739" s="78" t="s">
        <v>116</v>
      </c>
      <c r="E739" s="131" t="s">
        <v>29</v>
      </c>
      <c r="F739" s="136">
        <v>39901</v>
      </c>
      <c r="G739" s="25" t="s">
        <v>234</v>
      </c>
    </row>
    <row r="740" spans="2:7" ht="12.75" customHeight="1" x14ac:dyDescent="0.2">
      <c r="B740" s="113" t="s">
        <v>28</v>
      </c>
      <c r="C740" s="78" t="s">
        <v>122</v>
      </c>
      <c r="E740" s="131" t="s">
        <v>29</v>
      </c>
      <c r="F740" s="136">
        <v>39907</v>
      </c>
      <c r="G740" s="25" t="s">
        <v>234</v>
      </c>
    </row>
    <row r="741" spans="2:7" ht="12.75" customHeight="1" x14ac:dyDescent="0.2">
      <c r="B741" s="113" t="s">
        <v>1153</v>
      </c>
      <c r="C741" s="78" t="s">
        <v>6</v>
      </c>
      <c r="E741" s="131">
        <v>47907</v>
      </c>
      <c r="F741" s="136">
        <v>39915</v>
      </c>
      <c r="G741" s="25" t="s">
        <v>234</v>
      </c>
    </row>
    <row r="742" spans="2:7" ht="12.75" customHeight="1" x14ac:dyDescent="0.2">
      <c r="B742" s="113" t="s">
        <v>1155</v>
      </c>
      <c r="C742" s="78" t="s">
        <v>88</v>
      </c>
      <c r="E742" s="131">
        <v>96.8</v>
      </c>
      <c r="F742" s="136">
        <v>39922</v>
      </c>
      <c r="G742" s="25" t="s">
        <v>234</v>
      </c>
    </row>
    <row r="743" spans="2:7" ht="12.75" customHeight="1" x14ac:dyDescent="0.2">
      <c r="B743" s="113" t="s">
        <v>28</v>
      </c>
      <c r="C743" s="78" t="s">
        <v>138</v>
      </c>
      <c r="E743" s="131" t="s">
        <v>29</v>
      </c>
      <c r="F743" s="136">
        <v>39922</v>
      </c>
      <c r="G743" s="25" t="s">
        <v>234</v>
      </c>
    </row>
    <row r="744" spans="2:7" ht="12.75" customHeight="1" x14ac:dyDescent="0.2">
      <c r="B744" s="113" t="s">
        <v>28</v>
      </c>
      <c r="C744" s="78" t="s">
        <v>132</v>
      </c>
      <c r="E744" s="131" t="s">
        <v>29</v>
      </c>
      <c r="F744" s="136">
        <v>39922</v>
      </c>
      <c r="G744" s="25" t="s">
        <v>234</v>
      </c>
    </row>
    <row r="745" spans="2:7" ht="12.75" customHeight="1" x14ac:dyDescent="0.2">
      <c r="B745" s="113" t="s">
        <v>28</v>
      </c>
      <c r="C745" s="95" t="s">
        <v>118</v>
      </c>
      <c r="D745" s="119"/>
      <c r="E745" s="131" t="s">
        <v>29</v>
      </c>
      <c r="F745" s="136">
        <v>39922</v>
      </c>
      <c r="G745" s="25" t="s">
        <v>234</v>
      </c>
    </row>
    <row r="746" spans="2:7" ht="12.75" customHeight="1" x14ac:dyDescent="0.2">
      <c r="B746" s="113" t="s">
        <v>1152</v>
      </c>
      <c r="C746" s="78" t="s">
        <v>162</v>
      </c>
      <c r="E746" s="131">
        <v>83566</v>
      </c>
      <c r="F746" s="136">
        <v>39929</v>
      </c>
      <c r="G746" s="25" t="s">
        <v>234</v>
      </c>
    </row>
    <row r="747" spans="2:7" ht="12.75" customHeight="1" x14ac:dyDescent="0.2">
      <c r="B747" s="113" t="s">
        <v>1152</v>
      </c>
      <c r="C747" s="78" t="s">
        <v>162</v>
      </c>
      <c r="E747" s="131">
        <v>83566</v>
      </c>
      <c r="F747" s="136">
        <v>39929</v>
      </c>
      <c r="G747" s="25" t="s">
        <v>234</v>
      </c>
    </row>
    <row r="748" spans="2:7" ht="12.75" customHeight="1" x14ac:dyDescent="0.2">
      <c r="B748" s="113" t="s">
        <v>1152</v>
      </c>
      <c r="C748" s="78" t="s">
        <v>162</v>
      </c>
      <c r="E748" s="131">
        <v>83566</v>
      </c>
      <c r="F748" s="136">
        <v>39929</v>
      </c>
      <c r="G748" s="25" t="s">
        <v>234</v>
      </c>
    </row>
    <row r="749" spans="2:7" ht="12.75" customHeight="1" x14ac:dyDescent="0.2">
      <c r="B749" s="113" t="s">
        <v>28</v>
      </c>
      <c r="C749" s="95" t="s">
        <v>115</v>
      </c>
      <c r="D749" s="119"/>
      <c r="E749" s="131" t="s">
        <v>29</v>
      </c>
      <c r="F749" s="136">
        <v>39929</v>
      </c>
      <c r="G749" s="25" t="s">
        <v>234</v>
      </c>
    </row>
    <row r="750" spans="2:7" ht="12.75" customHeight="1" x14ac:dyDescent="0.2">
      <c r="B750" s="113" t="s">
        <v>1152</v>
      </c>
      <c r="C750" s="78" t="s">
        <v>1</v>
      </c>
      <c r="E750" s="131">
        <v>83666</v>
      </c>
      <c r="F750" s="136">
        <v>39936</v>
      </c>
      <c r="G750" s="25" t="s">
        <v>234</v>
      </c>
    </row>
    <row r="751" spans="2:7" ht="12.75" customHeight="1" x14ac:dyDescent="0.2">
      <c r="B751" s="113" t="s">
        <v>1153</v>
      </c>
      <c r="C751" s="78" t="s">
        <v>135</v>
      </c>
      <c r="E751" s="131">
        <v>47966</v>
      </c>
      <c r="F751" s="136">
        <v>39936</v>
      </c>
      <c r="G751" s="25" t="s">
        <v>234</v>
      </c>
    </row>
    <row r="752" spans="2:7" ht="12.75" customHeight="1" x14ac:dyDescent="0.2">
      <c r="B752" s="113" t="s">
        <v>1152</v>
      </c>
      <c r="C752" s="78" t="s">
        <v>37</v>
      </c>
      <c r="E752" s="131">
        <v>83762</v>
      </c>
      <c r="F752" s="136">
        <v>39943</v>
      </c>
      <c r="G752" s="25" t="s">
        <v>234</v>
      </c>
    </row>
    <row r="753" spans="2:7" ht="12.75" customHeight="1" x14ac:dyDescent="0.2">
      <c r="B753" s="113" t="s">
        <v>1153</v>
      </c>
      <c r="C753" s="78" t="s">
        <v>1</v>
      </c>
      <c r="E753" s="131">
        <v>47994</v>
      </c>
      <c r="F753" s="136">
        <v>39943</v>
      </c>
      <c r="G753" s="25" t="s">
        <v>234</v>
      </c>
    </row>
    <row r="754" spans="2:7" ht="12.75" customHeight="1" x14ac:dyDescent="0.2">
      <c r="B754" s="113" t="s">
        <v>1155</v>
      </c>
      <c r="C754" s="78" t="s">
        <v>58</v>
      </c>
      <c r="E754" s="131">
        <v>105</v>
      </c>
      <c r="F754" s="136">
        <v>39943</v>
      </c>
      <c r="G754" s="25" t="s">
        <v>234</v>
      </c>
    </row>
    <row r="755" spans="2:7" ht="12.75" customHeight="1" x14ac:dyDescent="0.2">
      <c r="B755" s="113" t="s">
        <v>1155</v>
      </c>
      <c r="C755" s="78" t="s">
        <v>99</v>
      </c>
      <c r="E755" s="131">
        <v>107.1</v>
      </c>
      <c r="F755" s="136">
        <v>39950</v>
      </c>
      <c r="G755" s="25" t="s">
        <v>234</v>
      </c>
    </row>
    <row r="756" spans="2:7" ht="12.75" customHeight="1" x14ac:dyDescent="0.2">
      <c r="B756" s="113" t="s">
        <v>28</v>
      </c>
      <c r="C756" s="78" t="s">
        <v>143</v>
      </c>
      <c r="E756" s="131" t="s">
        <v>29</v>
      </c>
      <c r="F756" s="136">
        <v>39950</v>
      </c>
      <c r="G756" s="25" t="s">
        <v>234</v>
      </c>
    </row>
    <row r="757" spans="2:7" ht="12.75" customHeight="1" x14ac:dyDescent="0.2">
      <c r="B757" s="113" t="s">
        <v>1155</v>
      </c>
      <c r="C757" s="78" t="s">
        <v>88</v>
      </c>
      <c r="E757" s="131">
        <v>108.2</v>
      </c>
      <c r="F757" s="136">
        <v>39956</v>
      </c>
      <c r="G757" s="25" t="s">
        <v>234</v>
      </c>
    </row>
    <row r="758" spans="2:7" ht="12.75" customHeight="1" x14ac:dyDescent="0.2">
      <c r="B758" s="113" t="s">
        <v>28</v>
      </c>
      <c r="C758" s="78" t="s">
        <v>43</v>
      </c>
      <c r="E758" s="131" t="s">
        <v>29</v>
      </c>
      <c r="F758" s="136">
        <v>39956</v>
      </c>
      <c r="G758" s="25" t="s">
        <v>234</v>
      </c>
    </row>
    <row r="759" spans="2:7" ht="12.75" customHeight="1" x14ac:dyDescent="0.2">
      <c r="B759" s="113" t="s">
        <v>1152</v>
      </c>
      <c r="C759" s="78" t="s">
        <v>44</v>
      </c>
      <c r="E759" s="131">
        <v>84272</v>
      </c>
      <c r="F759" s="136">
        <v>39963</v>
      </c>
      <c r="G759" s="25" t="s">
        <v>234</v>
      </c>
    </row>
    <row r="760" spans="2:7" ht="12.75" customHeight="1" x14ac:dyDescent="0.2">
      <c r="B760" s="113" t="s">
        <v>1153</v>
      </c>
      <c r="C760" s="78" t="s">
        <v>45</v>
      </c>
      <c r="E760" s="131">
        <v>48162</v>
      </c>
      <c r="F760" s="136">
        <v>39963</v>
      </c>
      <c r="G760" s="25" t="s">
        <v>234</v>
      </c>
    </row>
    <row r="761" spans="2:7" ht="12.75" customHeight="1" x14ac:dyDescent="0.2">
      <c r="B761" s="113" t="s">
        <v>1155</v>
      </c>
      <c r="C761" s="78" t="s">
        <v>55</v>
      </c>
      <c r="E761" s="131">
        <v>108.6</v>
      </c>
      <c r="F761" s="136">
        <v>39963</v>
      </c>
      <c r="G761" s="25" t="s">
        <v>234</v>
      </c>
    </row>
    <row r="762" spans="2:7" ht="12.75" customHeight="1" x14ac:dyDescent="0.2">
      <c r="B762" s="113" t="s">
        <v>1155</v>
      </c>
      <c r="C762" s="78" t="s">
        <v>153</v>
      </c>
      <c r="E762" s="131">
        <v>108.6</v>
      </c>
      <c r="F762" s="136">
        <v>39963</v>
      </c>
      <c r="G762" s="25" t="s">
        <v>234</v>
      </c>
    </row>
    <row r="763" spans="2:7" ht="12.75" customHeight="1" x14ac:dyDescent="0.2">
      <c r="B763" s="113" t="s">
        <v>1155</v>
      </c>
      <c r="C763" s="78" t="s">
        <v>82</v>
      </c>
      <c r="E763" s="131">
        <v>108.6</v>
      </c>
      <c r="F763" s="136">
        <v>39963</v>
      </c>
      <c r="G763" s="25" t="s">
        <v>234</v>
      </c>
    </row>
    <row r="764" spans="2:7" ht="12.75" customHeight="1" x14ac:dyDescent="0.2">
      <c r="B764" s="113" t="s">
        <v>1155</v>
      </c>
      <c r="C764" s="78" t="s">
        <v>54</v>
      </c>
      <c r="E764" s="131">
        <v>113.4</v>
      </c>
      <c r="F764" s="136">
        <v>39975</v>
      </c>
      <c r="G764" s="25" t="s">
        <v>234</v>
      </c>
    </row>
    <row r="765" spans="2:7" ht="12.75" customHeight="1" x14ac:dyDescent="0.2">
      <c r="B765" s="113" t="s">
        <v>1155</v>
      </c>
      <c r="C765" s="78" t="s">
        <v>86</v>
      </c>
      <c r="E765" s="131">
        <v>113.4</v>
      </c>
      <c r="F765" s="136">
        <v>39975</v>
      </c>
      <c r="G765" s="25" t="s">
        <v>234</v>
      </c>
    </row>
    <row r="766" spans="2:7" ht="12.75" customHeight="1" x14ac:dyDescent="0.2">
      <c r="B766" s="113" t="s">
        <v>1155</v>
      </c>
      <c r="C766" s="78" t="s">
        <v>62</v>
      </c>
      <c r="E766" s="131">
        <v>113.4</v>
      </c>
      <c r="F766" s="136">
        <v>39975</v>
      </c>
      <c r="G766" s="25" t="s">
        <v>234</v>
      </c>
    </row>
    <row r="767" spans="2:7" ht="12.75" customHeight="1" x14ac:dyDescent="0.2">
      <c r="B767" s="113" t="s">
        <v>1155</v>
      </c>
      <c r="C767" s="78" t="s">
        <v>53</v>
      </c>
      <c r="E767" s="131">
        <v>113.4</v>
      </c>
      <c r="F767" s="136">
        <v>39975</v>
      </c>
      <c r="G767" s="25" t="s">
        <v>234</v>
      </c>
    </row>
    <row r="768" spans="2:7" ht="12.75" customHeight="1" x14ac:dyDescent="0.2">
      <c r="B768" s="113" t="s">
        <v>1155</v>
      </c>
      <c r="C768" s="78" t="s">
        <v>61</v>
      </c>
      <c r="E768" s="131">
        <v>113.4</v>
      </c>
      <c r="F768" s="136">
        <v>39975</v>
      </c>
      <c r="G768" s="25" t="s">
        <v>234</v>
      </c>
    </row>
    <row r="769" spans="1:7" ht="12.75" customHeight="1" x14ac:dyDescent="0.2">
      <c r="B769" s="113" t="s">
        <v>1152</v>
      </c>
      <c r="C769" s="78" t="s">
        <v>6</v>
      </c>
      <c r="E769" s="131">
        <v>84902</v>
      </c>
      <c r="F769" s="136">
        <v>39983</v>
      </c>
      <c r="G769" s="25" t="s">
        <v>234</v>
      </c>
    </row>
    <row r="770" spans="1:7" ht="12.75" customHeight="1" x14ac:dyDescent="0.2">
      <c r="B770" s="113" t="s">
        <v>1157</v>
      </c>
      <c r="C770" s="78" t="s">
        <v>158</v>
      </c>
      <c r="E770" s="131">
        <v>74</v>
      </c>
      <c r="F770" s="136">
        <v>39983</v>
      </c>
      <c r="G770" s="25" t="s">
        <v>234</v>
      </c>
    </row>
    <row r="771" spans="1:7" ht="12.75" customHeight="1" x14ac:dyDescent="0.2">
      <c r="B771" s="113" t="s">
        <v>1157</v>
      </c>
      <c r="C771" s="78" t="s">
        <v>1</v>
      </c>
      <c r="E771" s="131">
        <v>74</v>
      </c>
      <c r="F771" s="136">
        <v>39983</v>
      </c>
      <c r="G771" s="25" t="s">
        <v>234</v>
      </c>
    </row>
    <row r="772" spans="1:7" ht="12.75" customHeight="1" x14ac:dyDescent="0.2">
      <c r="B772" s="113" t="s">
        <v>28</v>
      </c>
      <c r="C772" s="78" t="s">
        <v>146</v>
      </c>
      <c r="E772" s="131" t="s">
        <v>29</v>
      </c>
      <c r="F772" s="136">
        <v>39983</v>
      </c>
      <c r="G772" s="25" t="s">
        <v>234</v>
      </c>
    </row>
    <row r="773" spans="1:7" ht="12.75" customHeight="1" x14ac:dyDescent="0.2">
      <c r="B773" s="113" t="s">
        <v>28</v>
      </c>
      <c r="C773" s="78" t="s">
        <v>133</v>
      </c>
      <c r="E773" s="131" t="s">
        <v>29</v>
      </c>
      <c r="F773" s="136">
        <v>39987</v>
      </c>
      <c r="G773" s="25" t="s">
        <v>234</v>
      </c>
    </row>
    <row r="774" spans="1:7" ht="12.75" customHeight="1" x14ac:dyDescent="0.2">
      <c r="B774" s="113" t="s">
        <v>1152</v>
      </c>
      <c r="C774" s="78" t="s">
        <v>147</v>
      </c>
      <c r="E774" s="131">
        <v>84980</v>
      </c>
      <c r="F774" s="136">
        <v>39989</v>
      </c>
      <c r="G774" s="25" t="s">
        <v>234</v>
      </c>
    </row>
    <row r="775" spans="1:7" ht="12.75" customHeight="1" x14ac:dyDescent="0.2">
      <c r="A775" s="113" t="s">
        <v>436</v>
      </c>
      <c r="B775" s="113" t="s">
        <v>1157</v>
      </c>
      <c r="C775" s="78" t="s">
        <v>25</v>
      </c>
      <c r="E775" s="131">
        <v>224</v>
      </c>
      <c r="F775" s="136">
        <v>39997</v>
      </c>
      <c r="G775" s="28" t="s">
        <v>234</v>
      </c>
    </row>
    <row r="776" spans="1:7" ht="12.75" customHeight="1" x14ac:dyDescent="0.2">
      <c r="B776" s="113" t="s">
        <v>28</v>
      </c>
      <c r="C776" s="95" t="s">
        <v>116</v>
      </c>
      <c r="D776" s="119"/>
      <c r="E776" s="131" t="s">
        <v>29</v>
      </c>
      <c r="F776" s="136">
        <v>39997</v>
      </c>
      <c r="G776" s="25" t="s">
        <v>234</v>
      </c>
    </row>
    <row r="777" spans="1:7" ht="12.75" customHeight="1" x14ac:dyDescent="0.2">
      <c r="B777" s="113" t="s">
        <v>28</v>
      </c>
      <c r="C777" s="95" t="s">
        <v>47</v>
      </c>
      <c r="D777" s="119"/>
      <c r="E777" s="131" t="s">
        <v>29</v>
      </c>
      <c r="F777" s="136">
        <v>39997</v>
      </c>
      <c r="G777" s="25" t="s">
        <v>234</v>
      </c>
    </row>
    <row r="778" spans="1:7" ht="12.75" customHeight="1" x14ac:dyDescent="0.2">
      <c r="B778" s="113" t="s">
        <v>28</v>
      </c>
      <c r="C778" s="95" t="s">
        <v>159</v>
      </c>
      <c r="D778" s="119"/>
      <c r="E778" s="131" t="s">
        <v>29</v>
      </c>
      <c r="F778" s="136">
        <v>39999</v>
      </c>
      <c r="G778" s="25" t="s">
        <v>234</v>
      </c>
    </row>
    <row r="779" spans="1:7" ht="12.75" customHeight="1" x14ac:dyDescent="0.2">
      <c r="B779" s="113" t="s">
        <v>28</v>
      </c>
      <c r="C779" s="78" t="s">
        <v>93</v>
      </c>
      <c r="E779" s="131" t="s">
        <v>29</v>
      </c>
      <c r="F779" s="136">
        <v>40012</v>
      </c>
      <c r="G779" s="25" t="s">
        <v>234</v>
      </c>
    </row>
    <row r="780" spans="1:7" ht="12.75" customHeight="1" x14ac:dyDescent="0.2">
      <c r="B780" s="113" t="s">
        <v>1155</v>
      </c>
      <c r="C780" s="78" t="s">
        <v>88</v>
      </c>
      <c r="E780" s="131">
        <v>119.7</v>
      </c>
      <c r="F780" s="136">
        <v>40018</v>
      </c>
      <c r="G780" s="25" t="s">
        <v>234</v>
      </c>
    </row>
    <row r="781" spans="1:7" ht="12.75" customHeight="1" x14ac:dyDescent="0.2">
      <c r="B781" s="113" t="s">
        <v>1155</v>
      </c>
      <c r="C781" s="78" t="s">
        <v>90</v>
      </c>
      <c r="E781" s="131">
        <v>122</v>
      </c>
      <c r="F781" s="136">
        <v>40032</v>
      </c>
      <c r="G781" s="25" t="s">
        <v>234</v>
      </c>
    </row>
    <row r="782" spans="1:7" ht="12.75" customHeight="1" x14ac:dyDescent="0.2">
      <c r="B782" s="113" t="s">
        <v>28</v>
      </c>
      <c r="C782" s="78" t="s">
        <v>115</v>
      </c>
      <c r="E782" s="131" t="s">
        <v>29</v>
      </c>
      <c r="F782" s="136">
        <v>40032</v>
      </c>
      <c r="G782" s="25" t="s">
        <v>234</v>
      </c>
    </row>
    <row r="783" spans="1:7" ht="12.75" customHeight="1" x14ac:dyDescent="0.2">
      <c r="B783" s="113" t="s">
        <v>1155</v>
      </c>
      <c r="C783" s="78" t="s">
        <v>99</v>
      </c>
      <c r="E783" s="131">
        <v>123.6</v>
      </c>
      <c r="F783" s="136">
        <v>40041</v>
      </c>
      <c r="G783" s="25" t="s">
        <v>234</v>
      </c>
    </row>
    <row r="784" spans="1:7" x14ac:dyDescent="0.2">
      <c r="B784" s="113" t="s">
        <v>28</v>
      </c>
      <c r="C784" s="95" t="s">
        <v>143</v>
      </c>
      <c r="D784" s="119"/>
      <c r="E784" s="131" t="s">
        <v>29</v>
      </c>
      <c r="F784" s="136">
        <v>40046</v>
      </c>
      <c r="G784" s="25" t="s">
        <v>234</v>
      </c>
    </row>
    <row r="785" spans="2:7" ht="12.75" customHeight="1" x14ac:dyDescent="0.2">
      <c r="B785" s="113" t="s">
        <v>28</v>
      </c>
      <c r="C785" s="95" t="s">
        <v>160</v>
      </c>
      <c r="D785" s="119"/>
      <c r="E785" s="131" t="s">
        <v>29</v>
      </c>
      <c r="F785" s="136">
        <v>40046</v>
      </c>
      <c r="G785" s="25" t="s">
        <v>234</v>
      </c>
    </row>
    <row r="786" spans="2:7" ht="12.75" customHeight="1" x14ac:dyDescent="0.2">
      <c r="B786" s="113" t="s">
        <v>1152</v>
      </c>
      <c r="C786" s="78" t="s">
        <v>162</v>
      </c>
      <c r="E786" s="131">
        <v>87438</v>
      </c>
      <c r="F786" s="136">
        <v>40047</v>
      </c>
      <c r="G786" s="25" t="s">
        <v>234</v>
      </c>
    </row>
    <row r="787" spans="2:7" ht="12.75" customHeight="1" x14ac:dyDescent="0.2">
      <c r="B787" s="113" t="s">
        <v>1152</v>
      </c>
      <c r="C787" s="95" t="s">
        <v>53</v>
      </c>
      <c r="D787" s="119"/>
      <c r="E787" s="131">
        <v>87561</v>
      </c>
      <c r="F787" s="136">
        <v>40053</v>
      </c>
      <c r="G787" s="25" t="s">
        <v>234</v>
      </c>
    </row>
    <row r="788" spans="2:7" ht="12.75" customHeight="1" x14ac:dyDescent="0.2">
      <c r="B788" s="113" t="s">
        <v>1152</v>
      </c>
      <c r="C788" s="95" t="s">
        <v>35</v>
      </c>
      <c r="D788" s="119"/>
      <c r="E788" s="131">
        <v>87561</v>
      </c>
      <c r="F788" s="136">
        <v>40053</v>
      </c>
      <c r="G788" s="25" t="s">
        <v>234</v>
      </c>
    </row>
    <row r="789" spans="2:7" ht="12.75" customHeight="1" x14ac:dyDescent="0.2">
      <c r="B789" s="113" t="s">
        <v>28</v>
      </c>
      <c r="C789" s="95" t="s">
        <v>43</v>
      </c>
      <c r="D789" s="119"/>
      <c r="E789" s="131" t="s">
        <v>29</v>
      </c>
      <c r="F789" s="136">
        <v>40053</v>
      </c>
      <c r="G789" s="25" t="s">
        <v>234</v>
      </c>
    </row>
    <row r="790" spans="2:7" ht="12.75" customHeight="1" x14ac:dyDescent="0.2">
      <c r="B790" s="113" t="s">
        <v>1155</v>
      </c>
      <c r="C790" s="95" t="s">
        <v>80</v>
      </c>
      <c r="D790" s="119"/>
      <c r="E790" s="131">
        <v>127.5</v>
      </c>
      <c r="F790" s="136">
        <v>40060</v>
      </c>
      <c r="G790" s="25" t="s">
        <v>234</v>
      </c>
    </row>
    <row r="791" spans="2:7" ht="12.75" customHeight="1" x14ac:dyDescent="0.2">
      <c r="B791" s="113" t="s">
        <v>1155</v>
      </c>
      <c r="C791" s="95" t="s">
        <v>213</v>
      </c>
      <c r="D791" s="119"/>
      <c r="E791" s="131">
        <v>127.5</v>
      </c>
      <c r="F791" s="136">
        <v>40060</v>
      </c>
      <c r="G791" s="25" t="s">
        <v>234</v>
      </c>
    </row>
    <row r="792" spans="2:7" ht="12.75" customHeight="1" x14ac:dyDescent="0.2">
      <c r="B792" s="113" t="s">
        <v>28</v>
      </c>
      <c r="C792" s="43" t="s">
        <v>221</v>
      </c>
      <c r="D792" s="83"/>
      <c r="E792" s="131" t="s">
        <v>29</v>
      </c>
      <c r="F792" s="136">
        <v>40060</v>
      </c>
      <c r="G792" s="25" t="s">
        <v>234</v>
      </c>
    </row>
    <row r="793" spans="2:7" ht="12.75" customHeight="1" x14ac:dyDescent="0.2">
      <c r="B793" s="113" t="s">
        <v>28</v>
      </c>
      <c r="C793" s="95" t="s">
        <v>159</v>
      </c>
      <c r="D793" s="119"/>
      <c r="E793" s="131" t="s">
        <v>29</v>
      </c>
      <c r="F793" s="136">
        <v>40060</v>
      </c>
      <c r="G793" s="25" t="s">
        <v>234</v>
      </c>
    </row>
    <row r="794" spans="2:7" ht="12.75" customHeight="1" x14ac:dyDescent="0.2">
      <c r="B794" s="113" t="s">
        <v>1152</v>
      </c>
      <c r="C794" s="78" t="s">
        <v>6</v>
      </c>
      <c r="E794" s="131">
        <v>87750</v>
      </c>
      <c r="F794" s="136">
        <v>40067</v>
      </c>
      <c r="G794" s="25" t="s">
        <v>234</v>
      </c>
    </row>
    <row r="795" spans="2:7" ht="12.75" customHeight="1" x14ac:dyDescent="0.2">
      <c r="B795" s="113" t="s">
        <v>1155</v>
      </c>
      <c r="C795" s="78" t="s">
        <v>58</v>
      </c>
      <c r="E795" s="131">
        <v>131.80000000000001</v>
      </c>
      <c r="F795" s="136">
        <v>40074</v>
      </c>
      <c r="G795" s="25" t="s">
        <v>234</v>
      </c>
    </row>
    <row r="796" spans="2:7" ht="12.75" customHeight="1" x14ac:dyDescent="0.2">
      <c r="B796" s="113" t="s">
        <v>1157</v>
      </c>
      <c r="C796" s="78" t="s">
        <v>6</v>
      </c>
      <c r="E796" s="131">
        <v>1063</v>
      </c>
      <c r="F796" s="136">
        <v>40074</v>
      </c>
      <c r="G796" s="25" t="s">
        <v>234</v>
      </c>
    </row>
    <row r="797" spans="2:7" ht="12.75" customHeight="1" x14ac:dyDescent="0.2">
      <c r="B797" s="113" t="s">
        <v>1157</v>
      </c>
      <c r="C797" s="78" t="s">
        <v>156</v>
      </c>
      <c r="E797" s="131">
        <v>1063</v>
      </c>
      <c r="F797" s="136">
        <v>40074</v>
      </c>
      <c r="G797" s="25" t="s">
        <v>234</v>
      </c>
    </row>
    <row r="798" spans="2:7" ht="12.75" customHeight="1" x14ac:dyDescent="0.2">
      <c r="B798" s="113" t="s">
        <v>28</v>
      </c>
      <c r="C798" s="78" t="s">
        <v>140</v>
      </c>
      <c r="E798" s="131" t="s">
        <v>29</v>
      </c>
      <c r="F798" s="136">
        <v>40074</v>
      </c>
      <c r="G798" s="25" t="s">
        <v>234</v>
      </c>
    </row>
    <row r="799" spans="2:7" ht="12.75" customHeight="1" x14ac:dyDescent="0.2">
      <c r="B799" s="113" t="s">
        <v>28</v>
      </c>
      <c r="C799" s="78" t="s">
        <v>73</v>
      </c>
      <c r="E799" s="131" t="s">
        <v>29</v>
      </c>
      <c r="F799" s="136">
        <v>40074</v>
      </c>
      <c r="G799" s="25" t="s">
        <v>234</v>
      </c>
    </row>
    <row r="800" spans="2:7" ht="12.75" customHeight="1" x14ac:dyDescent="0.2">
      <c r="B800" s="113" t="s">
        <v>28</v>
      </c>
      <c r="C800" s="78" t="s">
        <v>139</v>
      </c>
      <c r="E800" s="131" t="s">
        <v>29</v>
      </c>
      <c r="F800" s="136">
        <v>40074</v>
      </c>
      <c r="G800" s="25" t="s">
        <v>234</v>
      </c>
    </row>
    <row r="801" spans="2:7" ht="12.75" customHeight="1" x14ac:dyDescent="0.2">
      <c r="B801" s="113" t="s">
        <v>28</v>
      </c>
      <c r="C801" s="78" t="s">
        <v>141</v>
      </c>
      <c r="E801" s="131" t="s">
        <v>29</v>
      </c>
      <c r="F801" s="136">
        <v>40074</v>
      </c>
      <c r="G801" s="25" t="s">
        <v>234</v>
      </c>
    </row>
    <row r="802" spans="2:7" ht="12.75" customHeight="1" x14ac:dyDescent="0.2">
      <c r="B802" s="113" t="s">
        <v>1152</v>
      </c>
      <c r="C802" s="78" t="s">
        <v>10</v>
      </c>
      <c r="E802" s="131">
        <v>87967</v>
      </c>
      <c r="F802" s="136">
        <v>40081</v>
      </c>
      <c r="G802" s="25" t="s">
        <v>234</v>
      </c>
    </row>
    <row r="803" spans="2:7" ht="12.75" customHeight="1" x14ac:dyDescent="0.2">
      <c r="B803" s="113" t="s">
        <v>1155</v>
      </c>
      <c r="C803" s="78" t="s">
        <v>89</v>
      </c>
      <c r="E803" s="131">
        <v>132.6</v>
      </c>
      <c r="F803" s="136">
        <v>40081</v>
      </c>
      <c r="G803" s="25" t="s">
        <v>234</v>
      </c>
    </row>
    <row r="804" spans="2:7" ht="12.75" customHeight="1" x14ac:dyDescent="0.2">
      <c r="B804" s="113" t="s">
        <v>1155</v>
      </c>
      <c r="C804" s="78" t="s">
        <v>84</v>
      </c>
      <c r="E804" s="131">
        <v>132.6</v>
      </c>
      <c r="F804" s="136">
        <v>40081</v>
      </c>
      <c r="G804" s="25" t="s">
        <v>234</v>
      </c>
    </row>
    <row r="805" spans="2:7" ht="12.75" customHeight="1" x14ac:dyDescent="0.2">
      <c r="B805" s="113" t="s">
        <v>1155</v>
      </c>
      <c r="C805" s="78" t="s">
        <v>88</v>
      </c>
      <c r="E805" s="131">
        <v>132.6</v>
      </c>
      <c r="F805" s="136">
        <v>40081</v>
      </c>
      <c r="G805" s="25" t="s">
        <v>234</v>
      </c>
    </row>
    <row r="806" spans="2:7" ht="12.75" customHeight="1" x14ac:dyDescent="0.2">
      <c r="B806" s="113" t="s">
        <v>28</v>
      </c>
      <c r="C806" s="78" t="s">
        <v>160</v>
      </c>
      <c r="E806" s="131" t="s">
        <v>29</v>
      </c>
      <c r="F806" s="136">
        <v>40081</v>
      </c>
      <c r="G806" s="25" t="s">
        <v>234</v>
      </c>
    </row>
    <row r="807" spans="2:7" ht="12.75" customHeight="1" x14ac:dyDescent="0.2">
      <c r="B807" s="113" t="s">
        <v>28</v>
      </c>
      <c r="C807" s="78" t="s">
        <v>120</v>
      </c>
      <c r="E807" s="131" t="s">
        <v>29</v>
      </c>
      <c r="F807" s="136">
        <v>40081</v>
      </c>
      <c r="G807" s="25" t="s">
        <v>234</v>
      </c>
    </row>
    <row r="808" spans="2:7" ht="12.75" customHeight="1" x14ac:dyDescent="0.2">
      <c r="B808" s="113" t="s">
        <v>28</v>
      </c>
      <c r="C808" s="78" t="s">
        <v>121</v>
      </c>
      <c r="E808" s="131" t="s">
        <v>29</v>
      </c>
      <c r="F808" s="136">
        <v>40088</v>
      </c>
      <c r="G808" s="25" t="s">
        <v>234</v>
      </c>
    </row>
    <row r="809" spans="2:7" ht="12.75" customHeight="1" x14ac:dyDescent="0.2">
      <c r="B809" s="113" t="s">
        <v>1152</v>
      </c>
      <c r="C809" s="78" t="s">
        <v>44</v>
      </c>
      <c r="E809" s="131">
        <v>89050</v>
      </c>
      <c r="F809" s="136">
        <v>40102</v>
      </c>
      <c r="G809" s="25" t="s">
        <v>234</v>
      </c>
    </row>
    <row r="810" spans="2:7" ht="12.75" customHeight="1" x14ac:dyDescent="0.2">
      <c r="B810" s="113" t="s">
        <v>1152</v>
      </c>
      <c r="C810" s="78" t="s">
        <v>101</v>
      </c>
      <c r="E810" s="131">
        <v>89050</v>
      </c>
      <c r="F810" s="136">
        <v>40102</v>
      </c>
      <c r="G810" s="25" t="s">
        <v>234</v>
      </c>
    </row>
    <row r="811" spans="2:7" ht="12.75" customHeight="1" x14ac:dyDescent="0.2">
      <c r="B811" s="113" t="s">
        <v>1152</v>
      </c>
      <c r="C811" s="78" t="s">
        <v>6</v>
      </c>
      <c r="E811" s="131">
        <v>89050</v>
      </c>
      <c r="F811" s="136">
        <v>40102</v>
      </c>
      <c r="G811" s="25" t="s">
        <v>234</v>
      </c>
    </row>
    <row r="812" spans="2:7" ht="12.75" customHeight="1" x14ac:dyDescent="0.2">
      <c r="B812" s="113" t="s">
        <v>28</v>
      </c>
      <c r="C812" s="78" t="s">
        <v>138</v>
      </c>
      <c r="E812" s="131" t="s">
        <v>29</v>
      </c>
      <c r="F812" s="136">
        <v>40102</v>
      </c>
      <c r="G812" s="25" t="s">
        <v>234</v>
      </c>
    </row>
    <row r="813" spans="2:7" ht="12.75" customHeight="1" x14ac:dyDescent="0.2">
      <c r="B813" s="113" t="s">
        <v>1152</v>
      </c>
      <c r="C813" s="78" t="s">
        <v>147</v>
      </c>
      <c r="E813" s="131">
        <v>89180</v>
      </c>
      <c r="F813" s="136">
        <v>40103</v>
      </c>
      <c r="G813" s="25" t="s">
        <v>234</v>
      </c>
    </row>
    <row r="814" spans="2:7" ht="12.75" customHeight="1" x14ac:dyDescent="0.2">
      <c r="B814" s="113" t="s">
        <v>28</v>
      </c>
      <c r="C814" s="78" t="s">
        <v>93</v>
      </c>
      <c r="E814" s="131" t="s">
        <v>29</v>
      </c>
      <c r="F814" s="136">
        <v>40103</v>
      </c>
      <c r="G814" s="25" t="s">
        <v>234</v>
      </c>
    </row>
    <row r="815" spans="2:7" ht="12.75" customHeight="1" x14ac:dyDescent="0.2">
      <c r="B815" s="113" t="s">
        <v>28</v>
      </c>
      <c r="C815" s="78" t="s">
        <v>164</v>
      </c>
      <c r="E815" s="131" t="s">
        <v>29</v>
      </c>
      <c r="F815" s="136">
        <v>40103</v>
      </c>
      <c r="G815" s="25" t="s">
        <v>234</v>
      </c>
    </row>
    <row r="816" spans="2:7" ht="12.75" customHeight="1" x14ac:dyDescent="0.2">
      <c r="B816" s="113" t="s">
        <v>1152</v>
      </c>
      <c r="C816" s="78" t="s">
        <v>166</v>
      </c>
      <c r="E816" s="131">
        <v>89205</v>
      </c>
      <c r="F816" s="136">
        <v>40110</v>
      </c>
      <c r="G816" s="25" t="s">
        <v>234</v>
      </c>
    </row>
    <row r="817" spans="2:7" ht="12.75" customHeight="1" x14ac:dyDescent="0.2">
      <c r="B817" s="113" t="s">
        <v>1152</v>
      </c>
      <c r="C817" s="78" t="s">
        <v>44</v>
      </c>
      <c r="E817" s="131">
        <v>89205</v>
      </c>
      <c r="F817" s="136">
        <v>40110</v>
      </c>
      <c r="G817" s="25" t="s">
        <v>234</v>
      </c>
    </row>
    <row r="818" spans="2:7" ht="12.75" customHeight="1" x14ac:dyDescent="0.2">
      <c r="B818" s="113" t="s">
        <v>1152</v>
      </c>
      <c r="C818" s="78" t="s">
        <v>167</v>
      </c>
      <c r="E818" s="131">
        <v>89412</v>
      </c>
      <c r="F818" s="136">
        <v>40116</v>
      </c>
      <c r="G818" s="25" t="s">
        <v>234</v>
      </c>
    </row>
    <row r="819" spans="2:7" ht="12.75" customHeight="1" x14ac:dyDescent="0.2">
      <c r="B819" s="113" t="s">
        <v>1152</v>
      </c>
      <c r="C819" s="78" t="s">
        <v>1</v>
      </c>
      <c r="E819" s="131">
        <v>89412</v>
      </c>
      <c r="F819" s="136">
        <v>40116</v>
      </c>
      <c r="G819" s="25" t="s">
        <v>234</v>
      </c>
    </row>
    <row r="820" spans="2:7" ht="12.75" customHeight="1" x14ac:dyDescent="0.2">
      <c r="B820" s="113" t="s">
        <v>28</v>
      </c>
      <c r="C820" s="78" t="s">
        <v>160</v>
      </c>
      <c r="E820" s="131" t="s">
        <v>29</v>
      </c>
      <c r="F820" s="136">
        <v>40116</v>
      </c>
      <c r="G820" s="25" t="s">
        <v>234</v>
      </c>
    </row>
    <row r="821" spans="2:7" ht="12.75" customHeight="1" x14ac:dyDescent="0.2">
      <c r="B821" s="113" t="s">
        <v>28</v>
      </c>
      <c r="C821" s="78" t="s">
        <v>125</v>
      </c>
      <c r="E821" s="131" t="s">
        <v>29</v>
      </c>
      <c r="F821" s="136">
        <v>40116</v>
      </c>
      <c r="G821" s="25" t="s">
        <v>234</v>
      </c>
    </row>
    <row r="822" spans="2:7" ht="12.75" customHeight="1" x14ac:dyDescent="0.2">
      <c r="B822" s="113" t="s">
        <v>28</v>
      </c>
      <c r="C822" s="78" t="s">
        <v>123</v>
      </c>
      <c r="E822" s="131" t="s">
        <v>29</v>
      </c>
      <c r="F822" s="136">
        <v>40116</v>
      </c>
      <c r="G822" s="25" t="s">
        <v>234</v>
      </c>
    </row>
    <row r="823" spans="2:7" ht="12.75" customHeight="1" x14ac:dyDescent="0.2">
      <c r="B823" s="113" t="s">
        <v>28</v>
      </c>
      <c r="C823" s="78" t="s">
        <v>160</v>
      </c>
      <c r="E823" s="131" t="s">
        <v>29</v>
      </c>
      <c r="F823" s="136">
        <v>40116</v>
      </c>
      <c r="G823" s="25" t="s">
        <v>234</v>
      </c>
    </row>
    <row r="824" spans="2:7" ht="12.75" customHeight="1" x14ac:dyDescent="0.2">
      <c r="B824" s="113" t="s">
        <v>28</v>
      </c>
      <c r="C824" s="78" t="s">
        <v>115</v>
      </c>
      <c r="E824" s="131" t="s">
        <v>29</v>
      </c>
      <c r="F824" s="136">
        <v>40116</v>
      </c>
      <c r="G824" s="25" t="s">
        <v>234</v>
      </c>
    </row>
    <row r="825" spans="2:7" ht="12.75" customHeight="1" x14ac:dyDescent="0.2">
      <c r="B825" s="113" t="s">
        <v>28</v>
      </c>
      <c r="C825" s="78" t="s">
        <v>150</v>
      </c>
      <c r="E825" s="131" t="s">
        <v>29</v>
      </c>
      <c r="F825" s="136">
        <v>40116</v>
      </c>
      <c r="G825" s="25" t="s">
        <v>234</v>
      </c>
    </row>
    <row r="826" spans="2:7" ht="12.75" customHeight="1" x14ac:dyDescent="0.2">
      <c r="B826" s="113" t="s">
        <v>28</v>
      </c>
      <c r="C826" s="78" t="s">
        <v>152</v>
      </c>
      <c r="E826" s="131" t="s">
        <v>29</v>
      </c>
      <c r="F826" s="136">
        <v>40131</v>
      </c>
      <c r="G826" s="25" t="s">
        <v>234</v>
      </c>
    </row>
    <row r="827" spans="2:7" ht="12.75" customHeight="1" x14ac:dyDescent="0.2">
      <c r="B827" s="113" t="s">
        <v>28</v>
      </c>
      <c r="C827" s="78" t="s">
        <v>143</v>
      </c>
      <c r="E827" s="131" t="s">
        <v>29</v>
      </c>
      <c r="F827" s="136">
        <v>40131</v>
      </c>
      <c r="G827" s="25" t="s">
        <v>234</v>
      </c>
    </row>
    <row r="828" spans="2:7" ht="12.75" customHeight="1" x14ac:dyDescent="0.2">
      <c r="B828" s="113" t="s">
        <v>1155</v>
      </c>
      <c r="C828" s="78" t="s">
        <v>55</v>
      </c>
      <c r="E828" s="131">
        <v>140.1</v>
      </c>
      <c r="F828" s="136">
        <v>40137</v>
      </c>
      <c r="G828" s="25" t="s">
        <v>234</v>
      </c>
    </row>
    <row r="829" spans="2:7" ht="12.75" customHeight="1" x14ac:dyDescent="0.2">
      <c r="B829" s="113" t="s">
        <v>1155</v>
      </c>
      <c r="C829" s="78" t="s">
        <v>82</v>
      </c>
      <c r="E829" s="131">
        <v>140.1</v>
      </c>
      <c r="F829" s="136">
        <v>40137</v>
      </c>
      <c r="G829" s="25" t="s">
        <v>234</v>
      </c>
    </row>
    <row r="830" spans="2:7" ht="12.75" customHeight="1" x14ac:dyDescent="0.2">
      <c r="B830" s="113" t="s">
        <v>28</v>
      </c>
      <c r="C830" s="78" t="s">
        <v>116</v>
      </c>
      <c r="E830" s="131" t="s">
        <v>29</v>
      </c>
      <c r="F830" s="136">
        <v>40137</v>
      </c>
      <c r="G830" s="25" t="s">
        <v>234</v>
      </c>
    </row>
    <row r="831" spans="2:7" ht="12.75" customHeight="1" x14ac:dyDescent="0.2">
      <c r="B831" s="113" t="s">
        <v>1155</v>
      </c>
      <c r="C831" s="78" t="s">
        <v>88</v>
      </c>
      <c r="E831" s="131">
        <v>140.80000000000001</v>
      </c>
      <c r="F831" s="136">
        <v>40144</v>
      </c>
      <c r="G831" s="25" t="s">
        <v>234</v>
      </c>
    </row>
    <row r="832" spans="2:7" ht="12.75" customHeight="1" x14ac:dyDescent="0.2">
      <c r="B832" s="113" t="s">
        <v>1155</v>
      </c>
      <c r="C832" s="78" t="s">
        <v>99</v>
      </c>
      <c r="E832" s="131">
        <v>140.80000000000001</v>
      </c>
      <c r="F832" s="136">
        <v>40144</v>
      </c>
      <c r="G832" s="25" t="s">
        <v>234</v>
      </c>
    </row>
    <row r="833" spans="1:7" ht="12.75" customHeight="1" x14ac:dyDescent="0.2">
      <c r="B833" s="113" t="s">
        <v>28</v>
      </c>
      <c r="C833" s="78" t="s">
        <v>43</v>
      </c>
      <c r="E833" s="131" t="s">
        <v>29</v>
      </c>
      <c r="F833" s="136">
        <v>40144</v>
      </c>
      <c r="G833" s="25" t="s">
        <v>234</v>
      </c>
    </row>
    <row r="834" spans="1:7" ht="12.75" customHeight="1" x14ac:dyDescent="0.2">
      <c r="B834" s="113" t="s">
        <v>1155</v>
      </c>
      <c r="C834" s="78" t="s">
        <v>76</v>
      </c>
      <c r="E834" s="131">
        <v>140.80000000000001</v>
      </c>
      <c r="F834" s="136">
        <v>40146</v>
      </c>
      <c r="G834" s="25" t="s">
        <v>234</v>
      </c>
    </row>
    <row r="835" spans="1:7" ht="12.75" customHeight="1" x14ac:dyDescent="0.2">
      <c r="B835" s="113" t="s">
        <v>1155</v>
      </c>
      <c r="C835" s="78" t="s">
        <v>87</v>
      </c>
      <c r="E835" s="131">
        <v>140.80000000000001</v>
      </c>
      <c r="F835" s="136">
        <v>40146</v>
      </c>
      <c r="G835" s="25" t="s">
        <v>234</v>
      </c>
    </row>
    <row r="836" spans="1:7" ht="12.75" customHeight="1" x14ac:dyDescent="0.2">
      <c r="B836" s="113" t="s">
        <v>1155</v>
      </c>
      <c r="C836" s="78" t="s">
        <v>51</v>
      </c>
      <c r="E836" s="131">
        <v>140.80000000000001</v>
      </c>
      <c r="F836" s="136">
        <v>40146</v>
      </c>
      <c r="G836" s="25" t="s">
        <v>234</v>
      </c>
    </row>
    <row r="837" spans="1:7" ht="12.75" customHeight="1" x14ac:dyDescent="0.2">
      <c r="B837" s="113" t="s">
        <v>1155</v>
      </c>
      <c r="C837" s="78" t="s">
        <v>12</v>
      </c>
      <c r="E837" s="131">
        <v>140.80000000000001</v>
      </c>
      <c r="F837" s="136">
        <v>40146</v>
      </c>
      <c r="G837" s="25" t="s">
        <v>234</v>
      </c>
    </row>
    <row r="838" spans="1:7" ht="12.75" customHeight="1" x14ac:dyDescent="0.2">
      <c r="B838" s="113" t="s">
        <v>1157</v>
      </c>
      <c r="C838" s="95" t="s">
        <v>1</v>
      </c>
      <c r="D838" s="119"/>
      <c r="E838" s="131">
        <v>1936</v>
      </c>
      <c r="F838" s="136">
        <v>40146</v>
      </c>
      <c r="G838" s="25" t="s">
        <v>234</v>
      </c>
    </row>
    <row r="839" spans="1:7" ht="12.75" customHeight="1" x14ac:dyDescent="0.2">
      <c r="A839" s="113" t="s">
        <v>431</v>
      </c>
      <c r="B839" s="113" t="s">
        <v>1157</v>
      </c>
      <c r="C839" s="78" t="s">
        <v>179</v>
      </c>
      <c r="E839" s="131">
        <v>2018</v>
      </c>
      <c r="F839" s="136">
        <v>40160</v>
      </c>
      <c r="G839" s="22" t="s">
        <v>234</v>
      </c>
    </row>
    <row r="840" spans="1:7" ht="12.75" customHeight="1" x14ac:dyDescent="0.2">
      <c r="B840" s="113" t="s">
        <v>1152</v>
      </c>
      <c r="C840" s="95" t="s">
        <v>126</v>
      </c>
      <c r="D840" s="119"/>
      <c r="E840" s="131">
        <v>90047</v>
      </c>
      <c r="F840" s="136">
        <v>40160</v>
      </c>
      <c r="G840" s="25" t="s">
        <v>234</v>
      </c>
    </row>
    <row r="841" spans="1:7" ht="12.75" customHeight="1" x14ac:dyDescent="0.2">
      <c r="B841" s="113" t="s">
        <v>1157</v>
      </c>
      <c r="C841" s="78" t="s">
        <v>10</v>
      </c>
      <c r="E841" s="131">
        <v>2018</v>
      </c>
      <c r="F841" s="136">
        <v>40172</v>
      </c>
      <c r="G841" s="25" t="s">
        <v>234</v>
      </c>
    </row>
    <row r="842" spans="1:7" ht="12.75" customHeight="1" x14ac:dyDescent="0.2">
      <c r="B842" s="113" t="s">
        <v>1157</v>
      </c>
      <c r="C842" s="78" t="s">
        <v>167</v>
      </c>
      <c r="E842" s="131">
        <v>2018</v>
      </c>
      <c r="F842" s="136">
        <v>40172</v>
      </c>
      <c r="G842" s="25" t="s">
        <v>234</v>
      </c>
    </row>
    <row r="843" spans="1:7" ht="12.75" customHeight="1" x14ac:dyDescent="0.2">
      <c r="B843" s="113" t="s">
        <v>1157</v>
      </c>
      <c r="C843" s="78" t="s">
        <v>156</v>
      </c>
      <c r="E843" s="131">
        <v>2018</v>
      </c>
      <c r="F843" s="136">
        <v>40172</v>
      </c>
      <c r="G843" s="25" t="s">
        <v>234</v>
      </c>
    </row>
    <row r="844" spans="1:7" ht="12.75" customHeight="1" x14ac:dyDescent="0.2">
      <c r="B844" s="113" t="s">
        <v>1155</v>
      </c>
      <c r="C844" s="78" t="s">
        <v>60</v>
      </c>
      <c r="E844" s="131">
        <v>140.80000000000001</v>
      </c>
      <c r="F844" s="136">
        <v>40179</v>
      </c>
      <c r="G844" s="25" t="s">
        <v>234</v>
      </c>
    </row>
    <row r="845" spans="1:7" ht="12.75" customHeight="1" x14ac:dyDescent="0.2">
      <c r="B845" s="113" t="s">
        <v>28</v>
      </c>
      <c r="C845" s="78" t="s">
        <v>127</v>
      </c>
      <c r="E845" s="131" t="s">
        <v>29</v>
      </c>
      <c r="F845" s="136">
        <v>40179</v>
      </c>
      <c r="G845" s="25" t="s">
        <v>234</v>
      </c>
    </row>
    <row r="846" spans="1:7" ht="12.75" customHeight="1" x14ac:dyDescent="0.2">
      <c r="B846" s="113" t="s">
        <v>1152</v>
      </c>
      <c r="C846" s="78" t="s">
        <v>6</v>
      </c>
      <c r="E846" s="131">
        <v>90928</v>
      </c>
      <c r="F846" s="136">
        <v>40200</v>
      </c>
      <c r="G846" s="25" t="s">
        <v>234</v>
      </c>
    </row>
    <row r="847" spans="1:7" ht="12.75" customHeight="1" x14ac:dyDescent="0.2">
      <c r="B847" s="113" t="s">
        <v>28</v>
      </c>
      <c r="C847" s="78" t="s">
        <v>93</v>
      </c>
      <c r="E847" s="131" t="s">
        <v>29</v>
      </c>
      <c r="F847" s="136">
        <v>40207</v>
      </c>
      <c r="G847" s="25" t="s">
        <v>234</v>
      </c>
    </row>
    <row r="848" spans="1:7" ht="12.75" customHeight="1" x14ac:dyDescent="0.2">
      <c r="B848" s="113" t="s">
        <v>1152</v>
      </c>
      <c r="C848" s="95" t="s">
        <v>37</v>
      </c>
      <c r="D848" s="119"/>
      <c r="E848" s="131">
        <v>91417</v>
      </c>
      <c r="F848" s="136">
        <v>40221</v>
      </c>
      <c r="G848" s="25" t="s">
        <v>234</v>
      </c>
    </row>
    <row r="849" spans="2:7" ht="12.75" customHeight="1" x14ac:dyDescent="0.2">
      <c r="B849" s="113" t="s">
        <v>1152</v>
      </c>
      <c r="C849" s="78" t="s">
        <v>161</v>
      </c>
      <c r="E849" s="131">
        <v>91593</v>
      </c>
      <c r="F849" s="136">
        <v>40227</v>
      </c>
      <c r="G849" s="25" t="s">
        <v>234</v>
      </c>
    </row>
    <row r="850" spans="2:7" ht="12.75" customHeight="1" x14ac:dyDescent="0.2">
      <c r="B850" s="113" t="s">
        <v>1152</v>
      </c>
      <c r="C850" s="78" t="s">
        <v>147</v>
      </c>
      <c r="E850" s="131">
        <v>91789</v>
      </c>
      <c r="F850" s="136">
        <v>40234</v>
      </c>
      <c r="G850" s="25" t="s">
        <v>234</v>
      </c>
    </row>
    <row r="851" spans="2:7" ht="12.75" customHeight="1" x14ac:dyDescent="0.2">
      <c r="B851" s="113" t="s">
        <v>1152</v>
      </c>
      <c r="C851" s="78" t="s">
        <v>3</v>
      </c>
      <c r="E851" s="131">
        <v>91966</v>
      </c>
      <c r="F851" s="136">
        <v>40242</v>
      </c>
      <c r="G851" s="25" t="s">
        <v>234</v>
      </c>
    </row>
    <row r="852" spans="2:7" ht="12.75" customHeight="1" x14ac:dyDescent="0.2">
      <c r="B852" s="113" t="s">
        <v>1152</v>
      </c>
      <c r="C852" s="78" t="s">
        <v>79</v>
      </c>
      <c r="E852" s="131">
        <v>91966</v>
      </c>
      <c r="F852" s="136">
        <v>40242</v>
      </c>
      <c r="G852" s="25" t="s">
        <v>234</v>
      </c>
    </row>
    <row r="853" spans="2:7" ht="12.75" customHeight="1" x14ac:dyDescent="0.2">
      <c r="B853" s="113" t="s">
        <v>28</v>
      </c>
      <c r="C853" s="78" t="s">
        <v>43</v>
      </c>
      <c r="E853" s="131" t="s">
        <v>29</v>
      </c>
      <c r="F853" s="136">
        <v>40242</v>
      </c>
      <c r="G853" s="25" t="s">
        <v>234</v>
      </c>
    </row>
    <row r="854" spans="2:7" ht="12.75" customHeight="1" x14ac:dyDescent="0.2">
      <c r="B854" s="113" t="s">
        <v>1152</v>
      </c>
      <c r="C854" s="78" t="s">
        <v>31</v>
      </c>
      <c r="E854" s="131">
        <v>93466</v>
      </c>
      <c r="F854" s="136">
        <v>40249</v>
      </c>
      <c r="G854" s="25" t="s">
        <v>234</v>
      </c>
    </row>
    <row r="855" spans="2:7" ht="12.75" customHeight="1" x14ac:dyDescent="0.2">
      <c r="B855" s="113" t="s">
        <v>1152</v>
      </c>
      <c r="C855" s="78" t="s">
        <v>25</v>
      </c>
      <c r="E855" s="131">
        <v>93466</v>
      </c>
      <c r="F855" s="136">
        <v>40249</v>
      </c>
      <c r="G855" s="25" t="s">
        <v>234</v>
      </c>
    </row>
    <row r="856" spans="2:7" ht="12.75" customHeight="1" x14ac:dyDescent="0.2">
      <c r="B856" s="113" t="s">
        <v>1155</v>
      </c>
      <c r="C856" s="78" t="s">
        <v>153</v>
      </c>
      <c r="E856" s="131">
        <v>141.6</v>
      </c>
      <c r="F856" s="136">
        <v>40249</v>
      </c>
      <c r="G856" s="25" t="s">
        <v>234</v>
      </c>
    </row>
    <row r="857" spans="2:7" ht="12.75" customHeight="1" x14ac:dyDescent="0.2">
      <c r="B857" s="113" t="s">
        <v>1155</v>
      </c>
      <c r="C857" s="78" t="s">
        <v>81</v>
      </c>
      <c r="E857" s="131">
        <v>141.6</v>
      </c>
      <c r="F857" s="136">
        <v>40249</v>
      </c>
      <c r="G857" s="25" t="s">
        <v>234</v>
      </c>
    </row>
    <row r="858" spans="2:7" ht="12.75" customHeight="1" x14ac:dyDescent="0.2">
      <c r="B858" s="113" t="s">
        <v>1155</v>
      </c>
      <c r="C858" s="78" t="s">
        <v>50</v>
      </c>
      <c r="E858" s="131">
        <v>141.6</v>
      </c>
      <c r="F858" s="136">
        <v>40249</v>
      </c>
      <c r="G858" s="25" t="s">
        <v>234</v>
      </c>
    </row>
    <row r="859" spans="2:7" ht="12.75" customHeight="1" x14ac:dyDescent="0.2">
      <c r="B859" s="113" t="s">
        <v>1155</v>
      </c>
      <c r="C859" s="78" t="s">
        <v>54</v>
      </c>
      <c r="E859" s="131">
        <v>142.9</v>
      </c>
      <c r="F859" s="136">
        <v>40256</v>
      </c>
      <c r="G859" s="25" t="s">
        <v>234</v>
      </c>
    </row>
    <row r="860" spans="2:7" x14ac:dyDescent="0.2">
      <c r="B860" s="113" t="s">
        <v>1155</v>
      </c>
      <c r="C860" s="78" t="s">
        <v>86</v>
      </c>
      <c r="E860" s="131">
        <v>142.9</v>
      </c>
      <c r="F860" s="136">
        <v>40256</v>
      </c>
      <c r="G860" s="25" t="s">
        <v>234</v>
      </c>
    </row>
    <row r="861" spans="2:7" ht="12.75" customHeight="1" x14ac:dyDescent="0.2">
      <c r="B861" s="113" t="s">
        <v>1155</v>
      </c>
      <c r="C861" s="78" t="s">
        <v>62</v>
      </c>
      <c r="E861" s="131">
        <v>142.9</v>
      </c>
      <c r="F861" s="136">
        <v>40256</v>
      </c>
      <c r="G861" s="25" t="s">
        <v>234</v>
      </c>
    </row>
    <row r="862" spans="2:7" ht="12.75" customHeight="1" x14ac:dyDescent="0.2">
      <c r="B862" s="113" t="s">
        <v>1155</v>
      </c>
      <c r="C862" s="78" t="s">
        <v>53</v>
      </c>
      <c r="E862" s="131">
        <v>142.9</v>
      </c>
      <c r="F862" s="136">
        <v>40256</v>
      </c>
      <c r="G862" s="25" t="s">
        <v>234</v>
      </c>
    </row>
    <row r="863" spans="2:7" ht="12.75" customHeight="1" x14ac:dyDescent="0.2">
      <c r="B863" s="113" t="s">
        <v>1155</v>
      </c>
      <c r="C863" s="78" t="s">
        <v>61</v>
      </c>
      <c r="E863" s="131">
        <v>142.9</v>
      </c>
      <c r="F863" s="136">
        <v>40256</v>
      </c>
      <c r="G863" s="25" t="s">
        <v>234</v>
      </c>
    </row>
    <row r="864" spans="2:7" ht="12.75" customHeight="1" x14ac:dyDescent="0.2">
      <c r="B864" s="113" t="s">
        <v>28</v>
      </c>
      <c r="C864" s="78" t="s">
        <v>138</v>
      </c>
      <c r="E864" s="131" t="s">
        <v>29</v>
      </c>
      <c r="F864" s="136">
        <v>40256</v>
      </c>
      <c r="G864" s="25" t="s">
        <v>234</v>
      </c>
    </row>
    <row r="865" spans="2:7" ht="12.75" customHeight="1" x14ac:dyDescent="0.2">
      <c r="B865" s="113" t="s">
        <v>1155</v>
      </c>
      <c r="C865" s="78" t="s">
        <v>52</v>
      </c>
      <c r="E865" s="131">
        <v>142.9</v>
      </c>
      <c r="F865" s="136">
        <v>40263</v>
      </c>
      <c r="G865" s="25" t="s">
        <v>234</v>
      </c>
    </row>
    <row r="866" spans="2:7" ht="12.75" customHeight="1" x14ac:dyDescent="0.2">
      <c r="B866" s="113" t="s">
        <v>1155</v>
      </c>
      <c r="C866" s="78" t="s">
        <v>99</v>
      </c>
      <c r="E866" s="131">
        <v>142.9</v>
      </c>
      <c r="F866" s="136">
        <v>40263</v>
      </c>
      <c r="G866" s="25" t="s">
        <v>234</v>
      </c>
    </row>
    <row r="867" spans="2:7" ht="12.75" customHeight="1" x14ac:dyDescent="0.2">
      <c r="B867" s="113" t="s">
        <v>1157</v>
      </c>
      <c r="C867" s="78" t="s">
        <v>6</v>
      </c>
      <c r="E867" s="131">
        <v>2167</v>
      </c>
      <c r="F867" s="136">
        <v>40263</v>
      </c>
      <c r="G867" s="25" t="s">
        <v>234</v>
      </c>
    </row>
    <row r="868" spans="2:7" ht="12.75" customHeight="1" x14ac:dyDescent="0.2">
      <c r="B868" s="113" t="s">
        <v>28</v>
      </c>
      <c r="C868" s="78" t="s">
        <v>73</v>
      </c>
      <c r="E868" s="131" t="s">
        <v>29</v>
      </c>
      <c r="F868" s="136">
        <v>40263</v>
      </c>
      <c r="G868" s="25" t="s">
        <v>234</v>
      </c>
    </row>
    <row r="869" spans="2:7" ht="12.75" customHeight="1" x14ac:dyDescent="0.2">
      <c r="B869" s="113" t="s">
        <v>28</v>
      </c>
      <c r="C869" s="78" t="s">
        <v>141</v>
      </c>
      <c r="E869" s="131" t="s">
        <v>29</v>
      </c>
      <c r="F869" s="136">
        <v>40263</v>
      </c>
      <c r="G869" s="25" t="s">
        <v>234</v>
      </c>
    </row>
    <row r="870" spans="2:7" ht="12.75" customHeight="1" x14ac:dyDescent="0.2">
      <c r="B870" s="113" t="s">
        <v>1152</v>
      </c>
      <c r="C870" s="78" t="s">
        <v>32</v>
      </c>
      <c r="E870" s="131">
        <v>93814</v>
      </c>
      <c r="F870" s="136">
        <v>40270</v>
      </c>
      <c r="G870" s="25" t="s">
        <v>234</v>
      </c>
    </row>
    <row r="871" spans="2:7" ht="12.75" customHeight="1" x14ac:dyDescent="0.2">
      <c r="B871" s="113" t="s">
        <v>1152</v>
      </c>
      <c r="C871" s="78" t="s">
        <v>10</v>
      </c>
      <c r="E871" s="131">
        <v>93814</v>
      </c>
      <c r="F871" s="136">
        <v>40270</v>
      </c>
      <c r="G871" s="25" t="s">
        <v>234</v>
      </c>
    </row>
    <row r="872" spans="2:7" ht="12.75" customHeight="1" x14ac:dyDescent="0.2">
      <c r="B872" s="113" t="s">
        <v>1155</v>
      </c>
      <c r="C872" s="78" t="s">
        <v>182</v>
      </c>
      <c r="E872" s="131">
        <v>144.19999999999999</v>
      </c>
      <c r="F872" s="136">
        <v>40270</v>
      </c>
      <c r="G872" s="25" t="s">
        <v>234</v>
      </c>
    </row>
    <row r="873" spans="2:7" ht="12.75" customHeight="1" x14ac:dyDescent="0.2">
      <c r="B873" s="113" t="s">
        <v>1155</v>
      </c>
      <c r="C873" s="78" t="s">
        <v>89</v>
      </c>
      <c r="E873" s="131">
        <v>144.19999999999999</v>
      </c>
      <c r="F873" s="136">
        <v>40270</v>
      </c>
      <c r="G873" s="25" t="s">
        <v>234</v>
      </c>
    </row>
    <row r="874" spans="2:7" ht="12.75" customHeight="1" x14ac:dyDescent="0.2">
      <c r="B874" s="113" t="s">
        <v>1155</v>
      </c>
      <c r="C874" s="78" t="s">
        <v>84</v>
      </c>
      <c r="E874" s="131">
        <v>144.19999999999999</v>
      </c>
      <c r="F874" s="136">
        <v>40270</v>
      </c>
      <c r="G874" s="25" t="s">
        <v>234</v>
      </c>
    </row>
    <row r="875" spans="2:7" ht="12.75" customHeight="1" x14ac:dyDescent="0.2">
      <c r="B875" s="113" t="s">
        <v>1155</v>
      </c>
      <c r="C875" s="78" t="s">
        <v>83</v>
      </c>
      <c r="E875" s="131">
        <v>144.19999999999999</v>
      </c>
      <c r="F875" s="136">
        <v>40270</v>
      </c>
      <c r="G875" s="25" t="s">
        <v>234</v>
      </c>
    </row>
    <row r="876" spans="2:7" ht="12.75" customHeight="1" x14ac:dyDescent="0.2">
      <c r="B876" s="113" t="s">
        <v>1155</v>
      </c>
      <c r="C876" s="78" t="s">
        <v>59</v>
      </c>
      <c r="E876" s="131">
        <v>144.19999999999999</v>
      </c>
      <c r="F876" s="136">
        <v>40270</v>
      </c>
      <c r="G876" s="25" t="s">
        <v>234</v>
      </c>
    </row>
    <row r="877" spans="2:7" ht="12.75" customHeight="1" x14ac:dyDescent="0.2">
      <c r="B877" s="113" t="s">
        <v>1157</v>
      </c>
      <c r="C877" s="78" t="s">
        <v>156</v>
      </c>
      <c r="E877" s="131">
        <v>2187</v>
      </c>
      <c r="F877" s="136">
        <v>40270</v>
      </c>
      <c r="G877" s="25" t="s">
        <v>234</v>
      </c>
    </row>
    <row r="878" spans="2:7" ht="12.75" customHeight="1" x14ac:dyDescent="0.2">
      <c r="B878" s="113" t="s">
        <v>28</v>
      </c>
      <c r="C878" s="78" t="s">
        <v>122</v>
      </c>
      <c r="E878" s="131" t="s">
        <v>29</v>
      </c>
      <c r="F878" s="136">
        <v>40270</v>
      </c>
      <c r="G878" s="25" t="s">
        <v>234</v>
      </c>
    </row>
    <row r="879" spans="2:7" ht="12.75" customHeight="1" x14ac:dyDescent="0.2">
      <c r="B879" s="113" t="s">
        <v>28</v>
      </c>
      <c r="C879" s="78" t="s">
        <v>116</v>
      </c>
      <c r="E879" s="131" t="s">
        <v>29</v>
      </c>
      <c r="F879" s="136">
        <v>40270</v>
      </c>
      <c r="G879" s="25" t="s">
        <v>234</v>
      </c>
    </row>
    <row r="880" spans="2:7" ht="12.75" customHeight="1" x14ac:dyDescent="0.2">
      <c r="B880" s="113" t="s">
        <v>1155</v>
      </c>
      <c r="C880" s="78" t="s">
        <v>95</v>
      </c>
      <c r="E880" s="131">
        <v>146.30000000000001</v>
      </c>
      <c r="F880" s="136">
        <v>40277</v>
      </c>
      <c r="G880" s="25" t="s">
        <v>234</v>
      </c>
    </row>
    <row r="881" spans="2:7" ht="12.75" customHeight="1" x14ac:dyDescent="0.2">
      <c r="B881" s="113" t="s">
        <v>1155</v>
      </c>
      <c r="C881" s="78" t="s">
        <v>88</v>
      </c>
      <c r="E881" s="131">
        <v>146.30000000000001</v>
      </c>
      <c r="F881" s="136">
        <v>40277</v>
      </c>
      <c r="G881" s="25" t="s">
        <v>234</v>
      </c>
    </row>
    <row r="882" spans="2:7" ht="12.75" customHeight="1" x14ac:dyDescent="0.2">
      <c r="B882" s="113" t="s">
        <v>1152</v>
      </c>
      <c r="C882" s="78" t="s">
        <v>6</v>
      </c>
      <c r="E882" s="131">
        <v>93974</v>
      </c>
      <c r="F882" s="136">
        <v>40283</v>
      </c>
      <c r="G882" s="25" t="s">
        <v>234</v>
      </c>
    </row>
    <row r="883" spans="2:7" ht="12.75" customHeight="1" x14ac:dyDescent="0.2">
      <c r="B883" s="113" t="s">
        <v>28</v>
      </c>
      <c r="C883" s="78" t="s">
        <v>180</v>
      </c>
      <c r="E883" s="131" t="s">
        <v>29</v>
      </c>
      <c r="F883" s="136">
        <v>40283</v>
      </c>
      <c r="G883" s="25" t="s">
        <v>234</v>
      </c>
    </row>
    <row r="884" spans="2:7" ht="12.75" customHeight="1" x14ac:dyDescent="0.2">
      <c r="B884" s="113" t="s">
        <v>28</v>
      </c>
      <c r="C884" s="78" t="s">
        <v>184</v>
      </c>
      <c r="E884" s="131" t="s">
        <v>29</v>
      </c>
      <c r="F884" s="136">
        <v>40285</v>
      </c>
      <c r="G884" s="25" t="s">
        <v>234</v>
      </c>
    </row>
    <row r="885" spans="2:7" ht="12.75" customHeight="1" x14ac:dyDescent="0.2">
      <c r="B885" s="113" t="s">
        <v>28</v>
      </c>
      <c r="C885" s="78" t="s">
        <v>164</v>
      </c>
      <c r="E885" s="131" t="s">
        <v>29</v>
      </c>
      <c r="F885" s="136">
        <v>40290</v>
      </c>
      <c r="G885" s="25" t="s">
        <v>234</v>
      </c>
    </row>
    <row r="886" spans="2:7" ht="12.75" customHeight="1" x14ac:dyDescent="0.2">
      <c r="B886" s="113" t="s">
        <v>28</v>
      </c>
      <c r="C886" s="78" t="s">
        <v>183</v>
      </c>
      <c r="E886" s="131" t="s">
        <v>29</v>
      </c>
      <c r="F886" s="136">
        <v>40290</v>
      </c>
      <c r="G886" s="25" t="s">
        <v>234</v>
      </c>
    </row>
    <row r="887" spans="2:7" ht="12.75" customHeight="1" x14ac:dyDescent="0.2">
      <c r="B887" s="113" t="s">
        <v>1152</v>
      </c>
      <c r="C887" s="95" t="s">
        <v>167</v>
      </c>
      <c r="D887" s="119"/>
      <c r="E887" s="131">
        <v>94327</v>
      </c>
      <c r="F887" s="136">
        <v>40298</v>
      </c>
      <c r="G887" s="25" t="s">
        <v>234</v>
      </c>
    </row>
    <row r="888" spans="2:7" ht="12.75" customHeight="1" x14ac:dyDescent="0.2">
      <c r="B888" s="113" t="s">
        <v>1152</v>
      </c>
      <c r="C888" s="95" t="s">
        <v>1</v>
      </c>
      <c r="D888" s="119"/>
      <c r="E888" s="131">
        <v>94327</v>
      </c>
      <c r="F888" s="136">
        <v>40298</v>
      </c>
      <c r="G888" s="25" t="s">
        <v>234</v>
      </c>
    </row>
    <row r="889" spans="2:7" ht="12.75" customHeight="1" x14ac:dyDescent="0.2">
      <c r="B889" s="113" t="s">
        <v>1155</v>
      </c>
      <c r="C889" s="78" t="s">
        <v>185</v>
      </c>
      <c r="E889" s="131">
        <v>153</v>
      </c>
      <c r="F889" s="136">
        <v>40302</v>
      </c>
      <c r="G889" s="25" t="s">
        <v>234</v>
      </c>
    </row>
    <row r="890" spans="2:7" ht="12.75" customHeight="1" x14ac:dyDescent="0.2">
      <c r="B890" s="113" t="s">
        <v>28</v>
      </c>
      <c r="C890" s="95" t="s">
        <v>93</v>
      </c>
      <c r="D890" s="119"/>
      <c r="E890" s="131" t="s">
        <v>29</v>
      </c>
      <c r="F890" s="136">
        <v>40305</v>
      </c>
      <c r="G890" s="25" t="s">
        <v>234</v>
      </c>
    </row>
    <row r="891" spans="2:7" ht="12.75" customHeight="1" x14ac:dyDescent="0.2">
      <c r="B891" s="113" t="s">
        <v>28</v>
      </c>
      <c r="C891" s="95" t="s">
        <v>115</v>
      </c>
      <c r="D891" s="119"/>
      <c r="E891" s="131" t="s">
        <v>29</v>
      </c>
      <c r="F891" s="136">
        <v>40305</v>
      </c>
      <c r="G891" s="25" t="s">
        <v>234</v>
      </c>
    </row>
    <row r="892" spans="2:7" ht="12.75" customHeight="1" x14ac:dyDescent="0.2">
      <c r="B892" s="113" t="s">
        <v>1152</v>
      </c>
      <c r="C892" s="78" t="s">
        <v>44</v>
      </c>
      <c r="E892" s="131">
        <v>94452</v>
      </c>
      <c r="F892" s="136">
        <v>40312</v>
      </c>
      <c r="G892" s="25" t="s">
        <v>234</v>
      </c>
    </row>
    <row r="893" spans="2:7" ht="12.75" customHeight="1" x14ac:dyDescent="0.2">
      <c r="B893" s="113" t="s">
        <v>1156</v>
      </c>
      <c r="C893" s="78" t="s">
        <v>189</v>
      </c>
      <c r="E893" s="131">
        <v>104</v>
      </c>
      <c r="F893" s="136">
        <v>40313</v>
      </c>
      <c r="G893" s="25" t="s">
        <v>234</v>
      </c>
    </row>
    <row r="894" spans="2:7" ht="12.75" customHeight="1" x14ac:dyDescent="0.2">
      <c r="B894" s="113" t="s">
        <v>1156</v>
      </c>
      <c r="C894" s="78" t="s">
        <v>190</v>
      </c>
      <c r="E894" s="131">
        <v>154</v>
      </c>
      <c r="F894" s="136">
        <v>40314</v>
      </c>
      <c r="G894" s="25" t="s">
        <v>234</v>
      </c>
    </row>
    <row r="895" spans="2:7" ht="12.75" customHeight="1" x14ac:dyDescent="0.2">
      <c r="B895" s="113" t="s">
        <v>1156</v>
      </c>
      <c r="C895" s="78" t="s">
        <v>191</v>
      </c>
      <c r="E895" s="131">
        <v>154</v>
      </c>
      <c r="F895" s="136">
        <v>40314</v>
      </c>
      <c r="G895" s="25" t="s">
        <v>234</v>
      </c>
    </row>
    <row r="896" spans="2:7" ht="12.75" customHeight="1" x14ac:dyDescent="0.2">
      <c r="B896" s="113" t="s">
        <v>28</v>
      </c>
      <c r="C896" s="78" t="s">
        <v>143</v>
      </c>
      <c r="E896" s="131" t="s">
        <v>29</v>
      </c>
      <c r="F896" s="136">
        <v>40319</v>
      </c>
      <c r="G896" s="25" t="s">
        <v>234</v>
      </c>
    </row>
    <row r="897" spans="2:7" ht="12.75" customHeight="1" x14ac:dyDescent="0.2">
      <c r="B897" s="113" t="s">
        <v>1156</v>
      </c>
      <c r="C897" s="95" t="s">
        <v>12</v>
      </c>
      <c r="D897" s="119"/>
      <c r="E897" s="131">
        <v>255</v>
      </c>
      <c r="F897" s="136">
        <v>40320</v>
      </c>
      <c r="G897" s="25" t="s">
        <v>234</v>
      </c>
    </row>
    <row r="898" spans="2:7" ht="12.75" customHeight="1" x14ac:dyDescent="0.2">
      <c r="B898" s="113" t="s">
        <v>1156</v>
      </c>
      <c r="C898" s="95" t="s">
        <v>40</v>
      </c>
      <c r="D898" s="119"/>
      <c r="E898" s="131">
        <v>255</v>
      </c>
      <c r="F898" s="136">
        <v>40320</v>
      </c>
      <c r="G898" s="25" t="s">
        <v>234</v>
      </c>
    </row>
    <row r="899" spans="2:7" ht="12.75" customHeight="1" x14ac:dyDescent="0.2">
      <c r="B899" s="113" t="s">
        <v>1157</v>
      </c>
      <c r="C899" s="78" t="s">
        <v>1</v>
      </c>
      <c r="E899" s="131">
        <v>2898</v>
      </c>
      <c r="F899" s="136">
        <v>40326</v>
      </c>
      <c r="G899" s="25" t="s">
        <v>234</v>
      </c>
    </row>
    <row r="900" spans="2:7" ht="12.75" customHeight="1" x14ac:dyDescent="0.2">
      <c r="B900" s="113" t="s">
        <v>1156</v>
      </c>
      <c r="C900" s="95" t="s">
        <v>54</v>
      </c>
      <c r="D900" s="119"/>
      <c r="E900" s="131">
        <v>503</v>
      </c>
      <c r="F900" s="136">
        <v>40328</v>
      </c>
      <c r="G900" s="25" t="s">
        <v>234</v>
      </c>
    </row>
    <row r="901" spans="2:7" ht="12.75" customHeight="1" x14ac:dyDescent="0.2">
      <c r="B901" s="113" t="s">
        <v>1156</v>
      </c>
      <c r="C901" s="95" t="s">
        <v>58</v>
      </c>
      <c r="D901" s="119"/>
      <c r="E901" s="131">
        <v>503</v>
      </c>
      <c r="F901" s="136">
        <v>40328</v>
      </c>
      <c r="G901" s="25" t="s">
        <v>234</v>
      </c>
    </row>
    <row r="902" spans="2:7" ht="12.75" customHeight="1" x14ac:dyDescent="0.2">
      <c r="B902" s="113" t="s">
        <v>1156</v>
      </c>
      <c r="C902" s="95" t="s">
        <v>188</v>
      </c>
      <c r="D902" s="119"/>
      <c r="E902" s="131">
        <v>503</v>
      </c>
      <c r="F902" s="136">
        <v>40328</v>
      </c>
      <c r="G902" s="25" t="s">
        <v>234</v>
      </c>
    </row>
    <row r="903" spans="2:7" ht="12.75" customHeight="1" x14ac:dyDescent="0.2">
      <c r="B903" s="113" t="s">
        <v>1156</v>
      </c>
      <c r="C903" s="95" t="s">
        <v>55</v>
      </c>
      <c r="D903" s="119"/>
      <c r="E903" s="131">
        <v>503</v>
      </c>
      <c r="F903" s="136">
        <v>40328</v>
      </c>
      <c r="G903" s="25" t="s">
        <v>234</v>
      </c>
    </row>
    <row r="904" spans="2:7" ht="12.75" customHeight="1" x14ac:dyDescent="0.2">
      <c r="B904" s="113" t="s">
        <v>1156</v>
      </c>
      <c r="C904" s="95" t="s">
        <v>99</v>
      </c>
      <c r="D904" s="119"/>
      <c r="E904" s="131">
        <v>503</v>
      </c>
      <c r="F904" s="136">
        <v>40328</v>
      </c>
      <c r="G904" s="25" t="s">
        <v>234</v>
      </c>
    </row>
    <row r="905" spans="2:7" ht="12.75" customHeight="1" x14ac:dyDescent="0.2">
      <c r="B905" s="113" t="s">
        <v>1156</v>
      </c>
      <c r="C905" s="95" t="s">
        <v>153</v>
      </c>
      <c r="D905" s="119"/>
      <c r="E905" s="131">
        <v>503</v>
      </c>
      <c r="F905" s="136">
        <v>40328</v>
      </c>
      <c r="G905" s="25" t="s">
        <v>234</v>
      </c>
    </row>
    <row r="906" spans="2:7" ht="12.75" customHeight="1" x14ac:dyDescent="0.2">
      <c r="B906" s="113" t="s">
        <v>1156</v>
      </c>
      <c r="C906" s="95" t="s">
        <v>197</v>
      </c>
      <c r="D906" s="119"/>
      <c r="E906" s="131">
        <v>503</v>
      </c>
      <c r="F906" s="136">
        <v>40328</v>
      </c>
      <c r="G906" s="25" t="s">
        <v>234</v>
      </c>
    </row>
    <row r="907" spans="2:7" ht="12.75" customHeight="1" x14ac:dyDescent="0.2">
      <c r="B907" s="113" t="s">
        <v>1156</v>
      </c>
      <c r="C907" s="95" t="s">
        <v>187</v>
      </c>
      <c r="D907" s="119"/>
      <c r="E907" s="131">
        <v>503</v>
      </c>
      <c r="F907" s="136">
        <v>40328</v>
      </c>
      <c r="G907" s="25" t="s">
        <v>234</v>
      </c>
    </row>
    <row r="908" spans="2:7" ht="12.75" customHeight="1" x14ac:dyDescent="0.2">
      <c r="B908" s="113" t="s">
        <v>1152</v>
      </c>
      <c r="C908" s="95" t="s">
        <v>161</v>
      </c>
      <c r="D908" s="119"/>
      <c r="E908" s="131">
        <v>95664</v>
      </c>
      <c r="F908" s="136">
        <v>40340</v>
      </c>
      <c r="G908" s="25" t="s">
        <v>234</v>
      </c>
    </row>
    <row r="909" spans="2:7" ht="12.75" customHeight="1" x14ac:dyDescent="0.2">
      <c r="B909" s="113" t="s">
        <v>28</v>
      </c>
      <c r="C909" s="95" t="s">
        <v>43</v>
      </c>
      <c r="D909" s="119"/>
      <c r="E909" s="131" t="s">
        <v>29</v>
      </c>
      <c r="F909" s="136">
        <v>40340</v>
      </c>
      <c r="G909" s="25" t="s">
        <v>234</v>
      </c>
    </row>
    <row r="910" spans="2:7" ht="12.75" customHeight="1" x14ac:dyDescent="0.2">
      <c r="B910" s="113" t="s">
        <v>1157</v>
      </c>
      <c r="C910" s="95" t="s">
        <v>31</v>
      </c>
      <c r="D910" s="119"/>
      <c r="E910" s="131">
        <v>3171</v>
      </c>
      <c r="F910" s="136">
        <v>40347</v>
      </c>
      <c r="G910" s="25" t="s">
        <v>234</v>
      </c>
    </row>
    <row r="911" spans="2:7" ht="12.75" customHeight="1" x14ac:dyDescent="0.2">
      <c r="B911" s="113" t="s">
        <v>1157</v>
      </c>
      <c r="C911" s="95" t="s">
        <v>32</v>
      </c>
      <c r="D911" s="119"/>
      <c r="E911" s="131">
        <v>3171</v>
      </c>
      <c r="F911" s="136">
        <v>40347</v>
      </c>
      <c r="G911" s="25" t="s">
        <v>234</v>
      </c>
    </row>
    <row r="912" spans="2:7" ht="12.75" customHeight="1" x14ac:dyDescent="0.2">
      <c r="B912" s="113" t="s">
        <v>1157</v>
      </c>
      <c r="C912" s="95" t="s">
        <v>126</v>
      </c>
      <c r="D912" s="119"/>
      <c r="E912" s="131">
        <v>3171</v>
      </c>
      <c r="F912" s="136">
        <v>40347</v>
      </c>
      <c r="G912" s="25" t="s">
        <v>234</v>
      </c>
    </row>
    <row r="913" spans="1:7" ht="12.75" customHeight="1" x14ac:dyDescent="0.2">
      <c r="B913" s="113" t="s">
        <v>1157</v>
      </c>
      <c r="C913" s="95" t="s">
        <v>33</v>
      </c>
      <c r="D913" s="119"/>
      <c r="E913" s="131">
        <v>3171</v>
      </c>
      <c r="F913" s="136">
        <v>40347</v>
      </c>
      <c r="G913" s="25" t="s">
        <v>234</v>
      </c>
    </row>
    <row r="914" spans="1:7" ht="12.75" customHeight="1" x14ac:dyDescent="0.2">
      <c r="B914" s="113" t="s">
        <v>1157</v>
      </c>
      <c r="C914" s="95" t="s">
        <v>37</v>
      </c>
      <c r="D914" s="119"/>
      <c r="E914" s="131">
        <v>3171</v>
      </c>
      <c r="F914" s="136">
        <v>40347</v>
      </c>
      <c r="G914" s="25" t="s">
        <v>234</v>
      </c>
    </row>
    <row r="915" spans="1:7" ht="12.75" customHeight="1" x14ac:dyDescent="0.2">
      <c r="B915" s="113" t="s">
        <v>28</v>
      </c>
      <c r="C915" s="95" t="s">
        <v>181</v>
      </c>
      <c r="D915" s="119"/>
      <c r="E915" s="131" t="s">
        <v>29</v>
      </c>
      <c r="F915" s="136">
        <v>40347</v>
      </c>
      <c r="G915" s="25" t="s">
        <v>234</v>
      </c>
    </row>
    <row r="916" spans="1:7" ht="12.75" customHeight="1" x14ac:dyDescent="0.2">
      <c r="B916" s="113" t="s">
        <v>28</v>
      </c>
      <c r="C916" s="95" t="s">
        <v>146</v>
      </c>
      <c r="D916" s="119"/>
      <c r="E916" s="131" t="s">
        <v>29</v>
      </c>
      <c r="F916" s="136">
        <v>40347</v>
      </c>
      <c r="G916" s="25" t="s">
        <v>234</v>
      </c>
    </row>
    <row r="917" spans="1:7" ht="12.75" customHeight="1" x14ac:dyDescent="0.2">
      <c r="A917" s="113" t="s">
        <v>431</v>
      </c>
      <c r="B917" s="113" t="s">
        <v>1157</v>
      </c>
      <c r="C917" s="95" t="s">
        <v>179</v>
      </c>
      <c r="D917" s="119"/>
      <c r="E917" s="131">
        <v>3192</v>
      </c>
      <c r="F917" s="136">
        <v>40354</v>
      </c>
      <c r="G917" s="22" t="s">
        <v>234</v>
      </c>
    </row>
    <row r="918" spans="1:7" ht="12.75" customHeight="1" x14ac:dyDescent="0.2">
      <c r="B918" s="113" t="s">
        <v>1152</v>
      </c>
      <c r="C918" s="95" t="s">
        <v>157</v>
      </c>
      <c r="D918" s="119"/>
      <c r="E918" s="131">
        <v>95994</v>
      </c>
      <c r="F918" s="136">
        <v>40354</v>
      </c>
      <c r="G918" s="25" t="s">
        <v>234</v>
      </c>
    </row>
    <row r="919" spans="1:7" ht="12.75" customHeight="1" x14ac:dyDescent="0.2">
      <c r="B919" s="113" t="s">
        <v>1152</v>
      </c>
      <c r="C919" s="95" t="s">
        <v>147</v>
      </c>
      <c r="D919" s="119"/>
      <c r="E919" s="131">
        <v>95994</v>
      </c>
      <c r="F919" s="136">
        <v>40354</v>
      </c>
      <c r="G919" s="25" t="s">
        <v>234</v>
      </c>
    </row>
    <row r="920" spans="1:7" ht="12.75" customHeight="1" x14ac:dyDescent="0.2">
      <c r="B920" s="113" t="s">
        <v>1157</v>
      </c>
      <c r="C920" s="95" t="s">
        <v>157</v>
      </c>
      <c r="D920" s="119"/>
      <c r="E920" s="131">
        <v>3192</v>
      </c>
      <c r="F920" s="136">
        <v>40354</v>
      </c>
      <c r="G920" s="25" t="s">
        <v>234</v>
      </c>
    </row>
    <row r="921" spans="1:7" ht="12.75" customHeight="1" x14ac:dyDescent="0.2">
      <c r="B921" s="113" t="s">
        <v>28</v>
      </c>
      <c r="C921" s="95" t="s">
        <v>133</v>
      </c>
      <c r="D921" s="119"/>
      <c r="E921" s="131" t="s">
        <v>29</v>
      </c>
      <c r="F921" s="136">
        <v>40356</v>
      </c>
      <c r="G921" s="25" t="s">
        <v>234</v>
      </c>
    </row>
    <row r="922" spans="1:7" ht="12.75" customHeight="1" x14ac:dyDescent="0.2">
      <c r="B922" s="113" t="s">
        <v>1157</v>
      </c>
      <c r="C922" s="95" t="s">
        <v>10</v>
      </c>
      <c r="D922" s="119"/>
      <c r="E922" s="131">
        <v>3222</v>
      </c>
      <c r="F922" s="136">
        <v>40361</v>
      </c>
      <c r="G922" s="25" t="s">
        <v>234</v>
      </c>
    </row>
    <row r="923" spans="1:7" x14ac:dyDescent="0.2">
      <c r="B923" s="113" t="s">
        <v>1157</v>
      </c>
      <c r="C923" s="95" t="s">
        <v>167</v>
      </c>
      <c r="D923" s="119"/>
      <c r="E923" s="131">
        <v>3222</v>
      </c>
      <c r="F923" s="136">
        <v>40361</v>
      </c>
      <c r="G923" s="25" t="s">
        <v>234</v>
      </c>
    </row>
    <row r="924" spans="1:7" ht="12.75" customHeight="1" x14ac:dyDescent="0.2">
      <c r="B924" s="113" t="s">
        <v>1157</v>
      </c>
      <c r="C924" s="95" t="s">
        <v>6</v>
      </c>
      <c r="D924" s="119"/>
      <c r="E924" s="131">
        <v>3222</v>
      </c>
      <c r="F924" s="136">
        <v>40361</v>
      </c>
      <c r="G924" s="25" t="s">
        <v>234</v>
      </c>
    </row>
    <row r="925" spans="1:7" ht="12.75" customHeight="1" x14ac:dyDescent="0.2">
      <c r="B925" s="113" t="s">
        <v>28</v>
      </c>
      <c r="C925" s="95" t="s">
        <v>47</v>
      </c>
      <c r="D925" s="119"/>
      <c r="E925" s="131" t="s">
        <v>29</v>
      </c>
      <c r="F925" s="136">
        <v>40362</v>
      </c>
      <c r="G925" s="25" t="s">
        <v>234</v>
      </c>
    </row>
    <row r="926" spans="1:7" ht="12.75" customHeight="1" x14ac:dyDescent="0.2">
      <c r="A926" s="113" t="s">
        <v>436</v>
      </c>
      <c r="B926" s="113" t="s">
        <v>1157</v>
      </c>
      <c r="C926" s="95" t="s">
        <v>25</v>
      </c>
      <c r="D926" s="119"/>
      <c r="E926" s="131">
        <v>3230</v>
      </c>
      <c r="F926" s="136">
        <v>40363</v>
      </c>
      <c r="G926" s="28" t="s">
        <v>234</v>
      </c>
    </row>
    <row r="927" spans="1:7" ht="12.75" customHeight="1" x14ac:dyDescent="0.2">
      <c r="B927" s="113" t="s">
        <v>1157</v>
      </c>
      <c r="C927" s="95" t="s">
        <v>156</v>
      </c>
      <c r="D927" s="119"/>
      <c r="E927" s="131">
        <v>3230</v>
      </c>
      <c r="F927" s="136">
        <v>40363</v>
      </c>
      <c r="G927" s="25" t="s">
        <v>234</v>
      </c>
    </row>
    <row r="928" spans="1:7" ht="12.75" customHeight="1" x14ac:dyDescent="0.2">
      <c r="B928" s="113" t="s">
        <v>1152</v>
      </c>
      <c r="C928" s="95" t="s">
        <v>6</v>
      </c>
      <c r="D928" s="119"/>
      <c r="E928" s="131">
        <v>97051</v>
      </c>
      <c r="F928" s="136">
        <v>40382</v>
      </c>
      <c r="G928" s="25" t="s">
        <v>234</v>
      </c>
    </row>
    <row r="929" spans="2:7" ht="12.75" customHeight="1" x14ac:dyDescent="0.2">
      <c r="B929" s="113" t="s">
        <v>28</v>
      </c>
      <c r="C929" s="95" t="s">
        <v>180</v>
      </c>
      <c r="D929" s="119"/>
      <c r="E929" s="131" t="s">
        <v>29</v>
      </c>
      <c r="F929" s="136">
        <v>40383</v>
      </c>
      <c r="G929" s="25" t="s">
        <v>234</v>
      </c>
    </row>
    <row r="930" spans="2:7" ht="12.75" customHeight="1" x14ac:dyDescent="0.2">
      <c r="B930" s="113" t="s">
        <v>28</v>
      </c>
      <c r="C930" s="95" t="s">
        <v>96</v>
      </c>
      <c r="D930" s="119"/>
      <c r="E930" s="131" t="s">
        <v>29</v>
      </c>
      <c r="F930" s="136">
        <v>40383</v>
      </c>
      <c r="G930" s="25" t="s">
        <v>234</v>
      </c>
    </row>
    <row r="931" spans="2:7" ht="12.75" customHeight="1" x14ac:dyDescent="0.2">
      <c r="B931" s="113" t="s">
        <v>1156</v>
      </c>
      <c r="C931" s="95" t="s">
        <v>197</v>
      </c>
      <c r="D931" s="119"/>
      <c r="E931" s="131">
        <v>1069</v>
      </c>
      <c r="F931" s="136">
        <v>40389</v>
      </c>
      <c r="G931" s="25" t="s">
        <v>234</v>
      </c>
    </row>
    <row r="932" spans="2:7" ht="12.75" customHeight="1" x14ac:dyDescent="0.2">
      <c r="B932" s="113" t="s">
        <v>28</v>
      </c>
      <c r="C932" s="95" t="s">
        <v>159</v>
      </c>
      <c r="D932" s="119"/>
      <c r="E932" s="131" t="s">
        <v>29</v>
      </c>
      <c r="F932" s="136">
        <v>40397</v>
      </c>
      <c r="G932" s="25" t="s">
        <v>234</v>
      </c>
    </row>
    <row r="933" spans="2:7" ht="12.75" customHeight="1" x14ac:dyDescent="0.2">
      <c r="B933" s="113" t="s">
        <v>28</v>
      </c>
      <c r="C933" s="95" t="s">
        <v>116</v>
      </c>
      <c r="D933" s="119"/>
      <c r="E933" s="131" t="s">
        <v>29</v>
      </c>
      <c r="F933" s="136">
        <v>40397</v>
      </c>
      <c r="G933" s="25" t="s">
        <v>234</v>
      </c>
    </row>
    <row r="934" spans="2:7" ht="12.75" customHeight="1" x14ac:dyDescent="0.2">
      <c r="B934" s="113" t="s">
        <v>28</v>
      </c>
      <c r="C934" s="95" t="s">
        <v>93</v>
      </c>
      <c r="D934" s="119"/>
      <c r="E934" s="131" t="s">
        <v>29</v>
      </c>
      <c r="F934" s="136">
        <v>40397</v>
      </c>
      <c r="G934" s="25" t="s">
        <v>234</v>
      </c>
    </row>
    <row r="935" spans="2:7" ht="12.75" customHeight="1" x14ac:dyDescent="0.2">
      <c r="B935" s="113" t="s">
        <v>1152</v>
      </c>
      <c r="C935" s="95" t="s">
        <v>34</v>
      </c>
      <c r="D935" s="119"/>
      <c r="E935" s="131">
        <v>97787</v>
      </c>
      <c r="F935" s="136">
        <v>40410</v>
      </c>
      <c r="G935" s="25" t="s">
        <v>234</v>
      </c>
    </row>
    <row r="936" spans="2:7" ht="12.75" customHeight="1" x14ac:dyDescent="0.2">
      <c r="B936" s="113" t="s">
        <v>1152</v>
      </c>
      <c r="C936" s="95" t="s">
        <v>44</v>
      </c>
      <c r="D936" s="119"/>
      <c r="E936" s="131">
        <v>97787</v>
      </c>
      <c r="F936" s="136">
        <v>40410</v>
      </c>
      <c r="G936" s="25" t="s">
        <v>234</v>
      </c>
    </row>
    <row r="937" spans="2:7" ht="12.75" customHeight="1" x14ac:dyDescent="0.2">
      <c r="B937" s="113" t="s">
        <v>1152</v>
      </c>
      <c r="C937" s="96" t="s">
        <v>24</v>
      </c>
      <c r="D937" s="120"/>
      <c r="E937" s="131">
        <v>97787</v>
      </c>
      <c r="F937" s="136">
        <v>40410</v>
      </c>
      <c r="G937" s="25" t="s">
        <v>234</v>
      </c>
    </row>
    <row r="938" spans="2:7" ht="12.75" customHeight="1" x14ac:dyDescent="0.2">
      <c r="B938" s="113" t="s">
        <v>1156</v>
      </c>
      <c r="C938" s="95" t="s">
        <v>187</v>
      </c>
      <c r="D938" s="119"/>
      <c r="E938" s="131">
        <v>1218</v>
      </c>
      <c r="F938" s="136">
        <v>40410</v>
      </c>
      <c r="G938" s="25" t="s">
        <v>234</v>
      </c>
    </row>
    <row r="939" spans="2:7" ht="12.75" customHeight="1" x14ac:dyDescent="0.2">
      <c r="B939" s="113" t="s">
        <v>1156</v>
      </c>
      <c r="C939" s="95" t="s">
        <v>188</v>
      </c>
      <c r="D939" s="119"/>
      <c r="E939" s="131">
        <v>1218</v>
      </c>
      <c r="F939" s="136">
        <v>40410</v>
      </c>
      <c r="G939" s="25" t="s">
        <v>234</v>
      </c>
    </row>
    <row r="940" spans="2:7" ht="12.75" customHeight="1" x14ac:dyDescent="0.2">
      <c r="B940" s="113" t="s">
        <v>1156</v>
      </c>
      <c r="C940" s="95" t="s">
        <v>99</v>
      </c>
      <c r="D940" s="119"/>
      <c r="E940" s="131">
        <v>1218</v>
      </c>
      <c r="F940" s="136">
        <v>40410</v>
      </c>
      <c r="G940" s="25" t="s">
        <v>234</v>
      </c>
    </row>
    <row r="941" spans="2:7" ht="12.75" customHeight="1" x14ac:dyDescent="0.2">
      <c r="B941" s="113" t="s">
        <v>1156</v>
      </c>
      <c r="C941" s="95" t="s">
        <v>58</v>
      </c>
      <c r="D941" s="119"/>
      <c r="E941" s="131">
        <v>1218</v>
      </c>
      <c r="F941" s="136">
        <v>40410</v>
      </c>
      <c r="G941" s="25" t="s">
        <v>234</v>
      </c>
    </row>
    <row r="942" spans="2:7" ht="12.75" customHeight="1" x14ac:dyDescent="0.2">
      <c r="B942" s="113" t="s">
        <v>28</v>
      </c>
      <c r="C942" s="95" t="s">
        <v>138</v>
      </c>
      <c r="D942" s="119"/>
      <c r="E942" s="131" t="s">
        <v>29</v>
      </c>
      <c r="F942" s="136">
        <v>40410</v>
      </c>
      <c r="G942" s="25" t="s">
        <v>234</v>
      </c>
    </row>
    <row r="943" spans="2:7" ht="12.75" customHeight="1" x14ac:dyDescent="0.2">
      <c r="B943" s="113" t="s">
        <v>1156</v>
      </c>
      <c r="C943" s="95" t="s">
        <v>12</v>
      </c>
      <c r="D943" s="119"/>
      <c r="E943" s="131">
        <v>1271</v>
      </c>
      <c r="F943" s="136">
        <v>40413</v>
      </c>
      <c r="G943" s="25" t="s">
        <v>234</v>
      </c>
    </row>
    <row r="944" spans="2:7" ht="12.75" customHeight="1" x14ac:dyDescent="0.2">
      <c r="B944" s="113" t="s">
        <v>28</v>
      </c>
      <c r="C944" s="95" t="s">
        <v>163</v>
      </c>
      <c r="D944" s="119"/>
      <c r="E944" s="131" t="s">
        <v>29</v>
      </c>
      <c r="F944" s="136">
        <v>40413</v>
      </c>
      <c r="G944" s="25" t="s">
        <v>234</v>
      </c>
    </row>
    <row r="945" spans="2:7" ht="12.75" customHeight="1" x14ac:dyDescent="0.2">
      <c r="B945" s="113" t="s">
        <v>28</v>
      </c>
      <c r="C945" s="43" t="s">
        <v>221</v>
      </c>
      <c r="D945" s="83"/>
      <c r="E945" s="131" t="s">
        <v>29</v>
      </c>
      <c r="F945" s="136">
        <v>40425</v>
      </c>
      <c r="G945" s="25" t="s">
        <v>234</v>
      </c>
    </row>
    <row r="946" spans="2:7" ht="12.75" customHeight="1" x14ac:dyDescent="0.2">
      <c r="B946" s="113" t="s">
        <v>1157</v>
      </c>
      <c r="C946" s="95" t="s">
        <v>192</v>
      </c>
      <c r="D946" s="119"/>
      <c r="E946" s="131">
        <v>4281</v>
      </c>
      <c r="F946" s="136">
        <v>40432</v>
      </c>
      <c r="G946" s="25" t="s">
        <v>234</v>
      </c>
    </row>
    <row r="947" spans="2:7" ht="12.75" customHeight="1" x14ac:dyDescent="0.2">
      <c r="B947" s="113" t="s">
        <v>28</v>
      </c>
      <c r="C947" s="95" t="s">
        <v>43</v>
      </c>
      <c r="D947" s="119"/>
      <c r="E947" s="131" t="s">
        <v>29</v>
      </c>
      <c r="F947" s="136">
        <v>40432</v>
      </c>
      <c r="G947" s="25" t="s">
        <v>234</v>
      </c>
    </row>
    <row r="948" spans="2:7" ht="12.75" customHeight="1" x14ac:dyDescent="0.2">
      <c r="B948" s="113" t="s">
        <v>28</v>
      </c>
      <c r="C948" s="95" t="s">
        <v>181</v>
      </c>
      <c r="D948" s="119"/>
      <c r="E948" s="131" t="s">
        <v>29</v>
      </c>
      <c r="F948" s="136">
        <v>40439</v>
      </c>
      <c r="G948" s="25" t="s">
        <v>234</v>
      </c>
    </row>
    <row r="949" spans="2:7" ht="12.75" customHeight="1" x14ac:dyDescent="0.2">
      <c r="B949" s="113" t="s">
        <v>28</v>
      </c>
      <c r="C949" s="95" t="s">
        <v>139</v>
      </c>
      <c r="D949" s="119"/>
      <c r="E949" s="131" t="s">
        <v>29</v>
      </c>
      <c r="F949" s="136">
        <v>40439</v>
      </c>
      <c r="G949" s="25" t="s">
        <v>234</v>
      </c>
    </row>
    <row r="950" spans="2:7" ht="12.75" customHeight="1" x14ac:dyDescent="0.2">
      <c r="B950" s="113" t="s">
        <v>1152</v>
      </c>
      <c r="C950" s="95" t="s">
        <v>10</v>
      </c>
      <c r="D950" s="119"/>
      <c r="E950" s="131">
        <v>98503</v>
      </c>
      <c r="F950" s="136">
        <v>40446</v>
      </c>
      <c r="G950" s="25" t="s">
        <v>234</v>
      </c>
    </row>
    <row r="951" spans="2:7" ht="12.75" customHeight="1" x14ac:dyDescent="0.2">
      <c r="B951" s="113" t="s">
        <v>1156</v>
      </c>
      <c r="C951" s="95" t="s">
        <v>197</v>
      </c>
      <c r="D951" s="119"/>
      <c r="E951" s="131">
        <v>1582</v>
      </c>
      <c r="F951" s="136">
        <v>40446</v>
      </c>
      <c r="G951" s="25" t="s">
        <v>234</v>
      </c>
    </row>
    <row r="952" spans="2:7" ht="12.75" customHeight="1" x14ac:dyDescent="0.2">
      <c r="B952" s="113" t="s">
        <v>28</v>
      </c>
      <c r="C952" s="95" t="s">
        <v>120</v>
      </c>
      <c r="D952" s="119"/>
      <c r="E952" s="131" t="s">
        <v>29</v>
      </c>
      <c r="F952" s="136">
        <v>40446</v>
      </c>
      <c r="G952" s="25" t="s">
        <v>234</v>
      </c>
    </row>
    <row r="953" spans="2:7" ht="12.75" customHeight="1" x14ac:dyDescent="0.2">
      <c r="B953" s="113" t="s">
        <v>28</v>
      </c>
      <c r="C953" s="95" t="s">
        <v>73</v>
      </c>
      <c r="D953" s="119"/>
      <c r="E953" s="131" t="s">
        <v>29</v>
      </c>
      <c r="F953" s="136">
        <v>40446</v>
      </c>
      <c r="G953" s="25" t="s">
        <v>234</v>
      </c>
    </row>
    <row r="954" spans="2:7" ht="12.75" customHeight="1" x14ac:dyDescent="0.2">
      <c r="B954" s="113" t="s">
        <v>1152</v>
      </c>
      <c r="C954" s="95" t="s">
        <v>6</v>
      </c>
      <c r="D954" s="119"/>
      <c r="E954" s="131">
        <v>98597</v>
      </c>
      <c r="F954" s="136">
        <v>40452</v>
      </c>
      <c r="G954" s="25" t="s">
        <v>234</v>
      </c>
    </row>
    <row r="955" spans="2:7" ht="12.75" customHeight="1" x14ac:dyDescent="0.2">
      <c r="B955" s="113" t="s">
        <v>1157</v>
      </c>
      <c r="C955" s="95" t="s">
        <v>6</v>
      </c>
      <c r="D955" s="119"/>
      <c r="E955" s="131">
        <v>4525</v>
      </c>
      <c r="F955" s="136">
        <v>40452</v>
      </c>
      <c r="G955" s="25" t="s">
        <v>234</v>
      </c>
    </row>
    <row r="956" spans="2:7" ht="12.75" customHeight="1" x14ac:dyDescent="0.2">
      <c r="B956" s="113" t="s">
        <v>28</v>
      </c>
      <c r="C956" s="95" t="s">
        <v>140</v>
      </c>
      <c r="D956" s="119"/>
      <c r="E956" s="131" t="s">
        <v>29</v>
      </c>
      <c r="F956" s="136">
        <v>40453</v>
      </c>
      <c r="G956" s="25" t="s">
        <v>234</v>
      </c>
    </row>
    <row r="957" spans="2:7" ht="12.75" customHeight="1" x14ac:dyDescent="0.2">
      <c r="B957" s="113" t="s">
        <v>28</v>
      </c>
      <c r="C957" s="95" t="s">
        <v>141</v>
      </c>
      <c r="D957" s="119"/>
      <c r="E957" s="131" t="s">
        <v>29</v>
      </c>
      <c r="F957" s="136">
        <v>40453</v>
      </c>
      <c r="G957" s="25" t="s">
        <v>234</v>
      </c>
    </row>
    <row r="958" spans="2:7" ht="12.75" customHeight="1" x14ac:dyDescent="0.2">
      <c r="B958" s="113" t="s">
        <v>28</v>
      </c>
      <c r="C958" s="95" t="s">
        <v>121</v>
      </c>
      <c r="D958" s="119"/>
      <c r="E958" s="131" t="s">
        <v>29</v>
      </c>
      <c r="F958" s="136">
        <v>40453</v>
      </c>
      <c r="G958" s="25" t="s">
        <v>234</v>
      </c>
    </row>
    <row r="959" spans="2:7" ht="12.75" customHeight="1" x14ac:dyDescent="0.2">
      <c r="B959" s="113" t="s">
        <v>1157</v>
      </c>
      <c r="C959" s="95" t="s">
        <v>156</v>
      </c>
      <c r="D959" s="119"/>
      <c r="E959" s="131">
        <v>4603</v>
      </c>
      <c r="F959" s="136">
        <v>40460</v>
      </c>
      <c r="G959" s="25" t="s">
        <v>234</v>
      </c>
    </row>
    <row r="960" spans="2:7" ht="12.75" customHeight="1" x14ac:dyDescent="0.2">
      <c r="B960" s="113" t="s">
        <v>28</v>
      </c>
      <c r="C960" s="95" t="s">
        <v>159</v>
      </c>
      <c r="D960" s="119"/>
      <c r="E960" s="131" t="s">
        <v>29</v>
      </c>
      <c r="F960" s="136">
        <v>40460</v>
      </c>
      <c r="G960" s="25" t="s">
        <v>234</v>
      </c>
    </row>
    <row r="961" spans="2:7" ht="12.75" customHeight="1" x14ac:dyDescent="0.2">
      <c r="B961" s="113" t="s">
        <v>1152</v>
      </c>
      <c r="C961" s="95" t="s">
        <v>37</v>
      </c>
      <c r="D961" s="119"/>
      <c r="E961" s="131">
        <v>98868</v>
      </c>
      <c r="F961" s="136">
        <v>40467</v>
      </c>
      <c r="G961" s="25" t="s">
        <v>234</v>
      </c>
    </row>
    <row r="962" spans="2:7" ht="12.75" customHeight="1" x14ac:dyDescent="0.2">
      <c r="B962" s="113" t="s">
        <v>1152</v>
      </c>
      <c r="C962" s="95" t="s">
        <v>167</v>
      </c>
      <c r="D962" s="119"/>
      <c r="E962" s="131">
        <v>98868</v>
      </c>
      <c r="F962" s="136">
        <v>40467</v>
      </c>
      <c r="G962" s="25" t="s">
        <v>234</v>
      </c>
    </row>
    <row r="963" spans="2:7" ht="12.75" customHeight="1" x14ac:dyDescent="0.2">
      <c r="B963" s="113" t="s">
        <v>28</v>
      </c>
      <c r="C963" s="95" t="s">
        <v>138</v>
      </c>
      <c r="D963" s="119"/>
      <c r="E963" s="131" t="s">
        <v>29</v>
      </c>
      <c r="F963" s="136">
        <v>40474</v>
      </c>
      <c r="G963" s="25" t="s">
        <v>234</v>
      </c>
    </row>
    <row r="964" spans="2:7" ht="12.75" customHeight="1" x14ac:dyDescent="0.2">
      <c r="B964" s="113" t="s">
        <v>28</v>
      </c>
      <c r="C964" s="95" t="s">
        <v>164</v>
      </c>
      <c r="D964" s="119"/>
      <c r="E964" s="131" t="s">
        <v>29</v>
      </c>
      <c r="F964" s="136">
        <v>40474</v>
      </c>
      <c r="G964" s="25" t="s">
        <v>234</v>
      </c>
    </row>
    <row r="965" spans="2:7" ht="12.75" customHeight="1" x14ac:dyDescent="0.2">
      <c r="B965" s="113" t="s">
        <v>1152</v>
      </c>
      <c r="C965" s="95" t="s">
        <v>147</v>
      </c>
      <c r="D965" s="119"/>
      <c r="E965" s="131">
        <v>99147</v>
      </c>
      <c r="F965" s="136">
        <v>40480</v>
      </c>
      <c r="G965" s="25" t="s">
        <v>234</v>
      </c>
    </row>
    <row r="966" spans="2:7" ht="12.75" customHeight="1" x14ac:dyDescent="0.2">
      <c r="B966" s="113" t="s">
        <v>1152</v>
      </c>
      <c r="C966" s="95" t="s">
        <v>1</v>
      </c>
      <c r="D966" s="119"/>
      <c r="E966" s="131">
        <v>99147</v>
      </c>
      <c r="F966" s="136">
        <v>40480</v>
      </c>
      <c r="G966" s="25" t="s">
        <v>234</v>
      </c>
    </row>
    <row r="967" spans="2:7" ht="12.75" customHeight="1" x14ac:dyDescent="0.2">
      <c r="B967" s="113" t="s">
        <v>1152</v>
      </c>
      <c r="C967" s="95" t="s">
        <v>194</v>
      </c>
      <c r="D967" s="119"/>
      <c r="E967" s="131">
        <v>99147</v>
      </c>
      <c r="F967" s="136">
        <v>40480</v>
      </c>
      <c r="G967" s="25" t="s">
        <v>234</v>
      </c>
    </row>
    <row r="968" spans="2:7" ht="12.75" customHeight="1" x14ac:dyDescent="0.2">
      <c r="B968" s="113" t="s">
        <v>1156</v>
      </c>
      <c r="C968" s="95" t="s">
        <v>58</v>
      </c>
      <c r="D968" s="119"/>
      <c r="E968" s="131">
        <v>1829</v>
      </c>
      <c r="F968" s="136">
        <v>40480</v>
      </c>
      <c r="G968" s="25" t="s">
        <v>234</v>
      </c>
    </row>
    <row r="969" spans="2:7" ht="12.75" customHeight="1" x14ac:dyDescent="0.2">
      <c r="B969" s="113" t="s">
        <v>28</v>
      </c>
      <c r="C969" s="95" t="s">
        <v>180</v>
      </c>
      <c r="D969" s="119"/>
      <c r="E969" s="131" t="s">
        <v>29</v>
      </c>
      <c r="F969" s="136">
        <v>40480</v>
      </c>
      <c r="G969" s="25" t="s">
        <v>234</v>
      </c>
    </row>
    <row r="970" spans="2:7" ht="12.75" customHeight="1" x14ac:dyDescent="0.2">
      <c r="B970" s="113" t="s">
        <v>28</v>
      </c>
      <c r="C970" s="95" t="s">
        <v>123</v>
      </c>
      <c r="D970" s="119"/>
      <c r="E970" s="131" t="s">
        <v>29</v>
      </c>
      <c r="F970" s="136">
        <v>40480</v>
      </c>
      <c r="G970" s="25" t="s">
        <v>234</v>
      </c>
    </row>
    <row r="971" spans="2:7" ht="12.75" customHeight="1" x14ac:dyDescent="0.2">
      <c r="B971" s="113" t="s">
        <v>28</v>
      </c>
      <c r="C971" s="95" t="s">
        <v>193</v>
      </c>
      <c r="D971" s="119"/>
      <c r="E971" s="131" t="s">
        <v>29</v>
      </c>
      <c r="F971" s="136">
        <v>40480</v>
      </c>
      <c r="G971" s="25" t="s">
        <v>234</v>
      </c>
    </row>
    <row r="972" spans="2:7" ht="12.75" customHeight="1" x14ac:dyDescent="0.2">
      <c r="B972" s="113" t="s">
        <v>1156</v>
      </c>
      <c r="C972" s="95" t="s">
        <v>62</v>
      </c>
      <c r="D972" s="119"/>
      <c r="E972" s="131">
        <v>1837</v>
      </c>
      <c r="F972" s="136">
        <v>40488</v>
      </c>
      <c r="G972" s="25" t="s">
        <v>234</v>
      </c>
    </row>
    <row r="973" spans="2:7" ht="12.75" customHeight="1" x14ac:dyDescent="0.2">
      <c r="B973" s="113" t="s">
        <v>1156</v>
      </c>
      <c r="C973" s="95" t="s">
        <v>83</v>
      </c>
      <c r="D973" s="119"/>
      <c r="E973" s="131">
        <v>1837</v>
      </c>
      <c r="F973" s="136">
        <v>40488</v>
      </c>
      <c r="G973" s="25" t="s">
        <v>234</v>
      </c>
    </row>
    <row r="974" spans="2:7" ht="12.75" customHeight="1" x14ac:dyDescent="0.2">
      <c r="B974" s="113" t="s">
        <v>1156</v>
      </c>
      <c r="C974" s="95" t="s">
        <v>50</v>
      </c>
      <c r="D974" s="119"/>
      <c r="E974" s="131">
        <v>1837</v>
      </c>
      <c r="F974" s="136">
        <v>40488</v>
      </c>
      <c r="G974" s="25" t="s">
        <v>234</v>
      </c>
    </row>
    <row r="975" spans="2:7" ht="12.75" customHeight="1" x14ac:dyDescent="0.2">
      <c r="B975" s="113" t="s">
        <v>1156</v>
      </c>
      <c r="C975" s="95" t="s">
        <v>53</v>
      </c>
      <c r="D975" s="119"/>
      <c r="E975" s="131">
        <v>1837</v>
      </c>
      <c r="F975" s="136">
        <v>40488</v>
      </c>
      <c r="G975" s="25" t="s">
        <v>234</v>
      </c>
    </row>
    <row r="976" spans="2:7" ht="12.75" customHeight="1" x14ac:dyDescent="0.2">
      <c r="B976" s="113" t="s">
        <v>1156</v>
      </c>
      <c r="C976" s="95" t="s">
        <v>52</v>
      </c>
      <c r="D976" s="119"/>
      <c r="E976" s="131">
        <v>1837</v>
      </c>
      <c r="F976" s="136">
        <v>40488</v>
      </c>
      <c r="G976" s="25" t="s">
        <v>234</v>
      </c>
    </row>
    <row r="977" spans="2:7" ht="12.75" customHeight="1" x14ac:dyDescent="0.2">
      <c r="B977" s="113" t="s">
        <v>1156</v>
      </c>
      <c r="C977" s="95" t="s">
        <v>63</v>
      </c>
      <c r="D977" s="119"/>
      <c r="E977" s="131">
        <v>1837</v>
      </c>
      <c r="F977" s="136">
        <v>40488</v>
      </c>
      <c r="G977" s="25" t="s">
        <v>234</v>
      </c>
    </row>
    <row r="978" spans="2:7" ht="12.75" customHeight="1" x14ac:dyDescent="0.2">
      <c r="B978" s="113" t="s">
        <v>28</v>
      </c>
      <c r="C978" s="95" t="s">
        <v>93</v>
      </c>
      <c r="D978" s="119"/>
      <c r="E978" s="131" t="s">
        <v>29</v>
      </c>
      <c r="F978" s="136">
        <v>40496</v>
      </c>
      <c r="G978" s="25" t="s">
        <v>234</v>
      </c>
    </row>
    <row r="979" spans="2:7" ht="12.75" customHeight="1" x14ac:dyDescent="0.2">
      <c r="B979" s="113" t="s">
        <v>28</v>
      </c>
      <c r="C979" s="95" t="s">
        <v>195</v>
      </c>
      <c r="D979" s="119"/>
      <c r="E979" s="131" t="s">
        <v>29</v>
      </c>
      <c r="F979" s="136">
        <v>40496</v>
      </c>
      <c r="G979" s="25" t="s">
        <v>234</v>
      </c>
    </row>
    <row r="980" spans="2:7" ht="12.75" customHeight="1" x14ac:dyDescent="0.2">
      <c r="B980" s="113" t="s">
        <v>28</v>
      </c>
      <c r="C980" s="95" t="s">
        <v>115</v>
      </c>
      <c r="D980" s="119"/>
      <c r="E980" s="131" t="s">
        <v>29</v>
      </c>
      <c r="F980" s="136">
        <v>40496</v>
      </c>
      <c r="G980" s="25" t="s">
        <v>234</v>
      </c>
    </row>
    <row r="981" spans="2:7" ht="12.75" customHeight="1" x14ac:dyDescent="0.2">
      <c r="B981" s="113" t="s">
        <v>28</v>
      </c>
      <c r="C981" s="95" t="s">
        <v>152</v>
      </c>
      <c r="D981" s="119"/>
      <c r="E981" s="131" t="s">
        <v>29</v>
      </c>
      <c r="F981" s="136">
        <v>40496</v>
      </c>
      <c r="G981" s="25" t="s">
        <v>234</v>
      </c>
    </row>
    <row r="982" spans="2:7" ht="12.75" customHeight="1" x14ac:dyDescent="0.2">
      <c r="B982" s="113" t="s">
        <v>1152</v>
      </c>
      <c r="C982" s="78" t="s">
        <v>44</v>
      </c>
      <c r="E982" s="131">
        <v>99652</v>
      </c>
      <c r="F982" s="136">
        <v>40502</v>
      </c>
      <c r="G982" s="25" t="s">
        <v>234</v>
      </c>
    </row>
    <row r="983" spans="2:7" ht="12.75" customHeight="1" x14ac:dyDescent="0.2">
      <c r="B983" s="113" t="s">
        <v>1152</v>
      </c>
      <c r="C983" s="78" t="s">
        <v>161</v>
      </c>
      <c r="E983" s="131">
        <v>99652</v>
      </c>
      <c r="F983" s="136">
        <v>40502</v>
      </c>
      <c r="G983" s="25" t="s">
        <v>234</v>
      </c>
    </row>
    <row r="984" spans="2:7" ht="12.75" customHeight="1" x14ac:dyDescent="0.2">
      <c r="B984" s="113" t="s">
        <v>1156</v>
      </c>
      <c r="C984" s="95" t="s">
        <v>196</v>
      </c>
      <c r="D984" s="119"/>
      <c r="E984" s="131">
        <v>1882</v>
      </c>
      <c r="F984" s="136">
        <v>40502</v>
      </c>
      <c r="G984" s="25" t="s">
        <v>234</v>
      </c>
    </row>
    <row r="985" spans="2:7" ht="12.75" customHeight="1" x14ac:dyDescent="0.2">
      <c r="B985" s="113" t="s">
        <v>1156</v>
      </c>
      <c r="C985" s="95" t="s">
        <v>197</v>
      </c>
      <c r="D985" s="119"/>
      <c r="E985" s="131">
        <v>1882</v>
      </c>
      <c r="F985" s="136">
        <v>40509</v>
      </c>
      <c r="G985" s="25" t="s">
        <v>234</v>
      </c>
    </row>
    <row r="986" spans="2:7" ht="12.75" customHeight="1" x14ac:dyDescent="0.2">
      <c r="B986" s="113" t="s">
        <v>1156</v>
      </c>
      <c r="C986" s="95" t="s">
        <v>54</v>
      </c>
      <c r="D986" s="119"/>
      <c r="E986" s="131">
        <v>1882</v>
      </c>
      <c r="F986" s="136">
        <v>40509</v>
      </c>
      <c r="G986" s="25" t="s">
        <v>234</v>
      </c>
    </row>
    <row r="987" spans="2:7" ht="12.75" customHeight="1" x14ac:dyDescent="0.2">
      <c r="B987" s="113" t="s">
        <v>1156</v>
      </c>
      <c r="C987" s="95" t="s">
        <v>55</v>
      </c>
      <c r="D987" s="119"/>
      <c r="E987" s="131">
        <v>1882</v>
      </c>
      <c r="F987" s="136">
        <v>40509</v>
      </c>
      <c r="G987" s="25" t="s">
        <v>234</v>
      </c>
    </row>
    <row r="988" spans="2:7" ht="12.75" customHeight="1" x14ac:dyDescent="0.2">
      <c r="B988" s="113" t="s">
        <v>1156</v>
      </c>
      <c r="C988" s="95" t="s">
        <v>153</v>
      </c>
      <c r="D988" s="119"/>
      <c r="E988" s="131">
        <v>1882</v>
      </c>
      <c r="F988" s="136">
        <v>40509</v>
      </c>
      <c r="G988" s="25" t="s">
        <v>234</v>
      </c>
    </row>
    <row r="989" spans="2:7" ht="12.75" customHeight="1" x14ac:dyDescent="0.2">
      <c r="B989" s="113" t="s">
        <v>28</v>
      </c>
      <c r="C989" s="95" t="s">
        <v>143</v>
      </c>
      <c r="D989" s="119"/>
      <c r="E989" s="131" t="s">
        <v>29</v>
      </c>
      <c r="F989" s="136">
        <v>40509</v>
      </c>
      <c r="G989" s="25" t="s">
        <v>234</v>
      </c>
    </row>
    <row r="990" spans="2:7" ht="12.75" customHeight="1" x14ac:dyDescent="0.2">
      <c r="B990" s="113" t="s">
        <v>28</v>
      </c>
      <c r="C990" s="95" t="s">
        <v>138</v>
      </c>
      <c r="D990" s="119"/>
      <c r="E990" s="131" t="s">
        <v>29</v>
      </c>
      <c r="F990" s="136">
        <v>40509</v>
      </c>
      <c r="G990" s="25" t="s">
        <v>234</v>
      </c>
    </row>
    <row r="991" spans="2:7" ht="12.75" customHeight="1" x14ac:dyDescent="0.2">
      <c r="B991" s="113" t="s">
        <v>1157</v>
      </c>
      <c r="C991" s="95" t="s">
        <v>1</v>
      </c>
      <c r="D991" s="119"/>
      <c r="E991" s="131">
        <v>5666</v>
      </c>
      <c r="F991" s="136">
        <v>40510</v>
      </c>
      <c r="G991" s="25" t="s">
        <v>234</v>
      </c>
    </row>
    <row r="992" spans="2:7" ht="12.75" customHeight="1" x14ac:dyDescent="0.2">
      <c r="B992" s="113" t="s">
        <v>28</v>
      </c>
      <c r="C992" s="95" t="s">
        <v>193</v>
      </c>
      <c r="D992" s="119"/>
      <c r="E992" s="131" t="s">
        <v>29</v>
      </c>
      <c r="F992" s="136">
        <v>40516</v>
      </c>
      <c r="G992" s="25" t="s">
        <v>234</v>
      </c>
    </row>
    <row r="993" spans="2:7" ht="12.75" customHeight="1" x14ac:dyDescent="0.2">
      <c r="B993" s="113" t="s">
        <v>28</v>
      </c>
      <c r="C993" s="95" t="s">
        <v>43</v>
      </c>
      <c r="D993" s="119"/>
      <c r="E993" s="131" t="s">
        <v>29</v>
      </c>
      <c r="F993" s="136">
        <v>40523</v>
      </c>
      <c r="G993" s="25" t="s">
        <v>234</v>
      </c>
    </row>
    <row r="994" spans="2:7" ht="12.75" customHeight="1" x14ac:dyDescent="0.2">
      <c r="B994" s="113" t="s">
        <v>1152</v>
      </c>
      <c r="C994" s="95" t="s">
        <v>126</v>
      </c>
      <c r="D994" s="119"/>
      <c r="E994" s="131">
        <v>100261</v>
      </c>
      <c r="F994" s="136">
        <v>40530</v>
      </c>
      <c r="G994" s="25" t="s">
        <v>234</v>
      </c>
    </row>
    <row r="995" spans="2:7" ht="12.75" customHeight="1" x14ac:dyDescent="0.2">
      <c r="B995" s="113" t="s">
        <v>1157</v>
      </c>
      <c r="C995" s="95" t="s">
        <v>79</v>
      </c>
      <c r="D995" s="119"/>
      <c r="E995" s="131">
        <v>5759</v>
      </c>
      <c r="F995" s="136">
        <v>40530</v>
      </c>
      <c r="G995" s="25" t="s">
        <v>234</v>
      </c>
    </row>
    <row r="996" spans="2:7" ht="12.75" customHeight="1" x14ac:dyDescent="0.2">
      <c r="B996" s="113" t="s">
        <v>1157</v>
      </c>
      <c r="C996" s="95" t="s">
        <v>3</v>
      </c>
      <c r="D996" s="119"/>
      <c r="E996" s="131">
        <v>5759</v>
      </c>
      <c r="F996" s="136">
        <v>40530</v>
      </c>
      <c r="G996" s="25" t="s">
        <v>234</v>
      </c>
    </row>
    <row r="997" spans="2:7" ht="12.75" customHeight="1" x14ac:dyDescent="0.2">
      <c r="B997" s="113" t="s">
        <v>28</v>
      </c>
      <c r="C997" s="95" t="s">
        <v>195</v>
      </c>
      <c r="D997" s="119"/>
      <c r="E997" s="131" t="s">
        <v>29</v>
      </c>
      <c r="F997" s="136">
        <v>40530</v>
      </c>
      <c r="G997" s="25" t="s">
        <v>234</v>
      </c>
    </row>
    <row r="998" spans="2:7" ht="12.75" customHeight="1" x14ac:dyDescent="0.2">
      <c r="B998" s="113" t="s">
        <v>28</v>
      </c>
      <c r="C998" s="95" t="s">
        <v>181</v>
      </c>
      <c r="D998" s="119"/>
      <c r="E998" s="131" t="s">
        <v>29</v>
      </c>
      <c r="F998" s="136">
        <v>40530</v>
      </c>
      <c r="G998" s="25" t="s">
        <v>234</v>
      </c>
    </row>
    <row r="999" spans="2:7" x14ac:dyDescent="0.2">
      <c r="B999" s="113" t="s">
        <v>1156</v>
      </c>
      <c r="C999" s="78" t="s">
        <v>196</v>
      </c>
      <c r="E999" s="131">
        <v>1882</v>
      </c>
      <c r="F999" s="136">
        <v>40537</v>
      </c>
      <c r="G999" s="25" t="s">
        <v>234</v>
      </c>
    </row>
    <row r="1000" spans="2:7" ht="12.75" customHeight="1" x14ac:dyDescent="0.2">
      <c r="B1000" s="113" t="s">
        <v>1152</v>
      </c>
      <c r="C1000" s="95" t="s">
        <v>6</v>
      </c>
      <c r="D1000" s="119"/>
      <c r="E1000" s="131">
        <v>100940</v>
      </c>
      <c r="F1000" s="136">
        <v>40551</v>
      </c>
      <c r="G1000" s="25" t="s">
        <v>234</v>
      </c>
    </row>
    <row r="1001" spans="2:7" ht="12.75" customHeight="1" x14ac:dyDescent="0.2">
      <c r="B1001" s="113" t="s">
        <v>1157</v>
      </c>
      <c r="C1001" s="95" t="s">
        <v>6</v>
      </c>
      <c r="D1001" s="119"/>
      <c r="E1001" s="131">
        <v>5759</v>
      </c>
      <c r="F1001" s="136">
        <v>40551</v>
      </c>
      <c r="G1001" s="25" t="s">
        <v>234</v>
      </c>
    </row>
    <row r="1002" spans="2:7" ht="12.75" customHeight="1" x14ac:dyDescent="0.2">
      <c r="B1002" s="113" t="s">
        <v>1157</v>
      </c>
      <c r="C1002" s="95" t="s">
        <v>10</v>
      </c>
      <c r="D1002" s="119"/>
      <c r="E1002" s="131">
        <v>5759</v>
      </c>
      <c r="F1002" s="136">
        <v>40551</v>
      </c>
      <c r="G1002" s="25" t="s">
        <v>234</v>
      </c>
    </row>
    <row r="1003" spans="2:7" ht="12.75" customHeight="1" x14ac:dyDescent="0.2">
      <c r="B1003" s="113" t="s">
        <v>1157</v>
      </c>
      <c r="C1003" s="95" t="s">
        <v>167</v>
      </c>
      <c r="D1003" s="119"/>
      <c r="E1003" s="131">
        <v>5759</v>
      </c>
      <c r="F1003" s="136">
        <v>40551</v>
      </c>
      <c r="G1003" s="25" t="s">
        <v>234</v>
      </c>
    </row>
    <row r="1004" spans="2:7" x14ac:dyDescent="0.2">
      <c r="B1004" s="113" t="s">
        <v>28</v>
      </c>
      <c r="C1004" s="95" t="s">
        <v>127</v>
      </c>
      <c r="D1004" s="119"/>
      <c r="E1004" s="131" t="s">
        <v>29</v>
      </c>
      <c r="F1004" s="136">
        <v>40551</v>
      </c>
      <c r="G1004" s="25" t="s">
        <v>234</v>
      </c>
    </row>
    <row r="1005" spans="2:7" ht="12.75" customHeight="1" x14ac:dyDescent="0.2">
      <c r="B1005" s="113" t="s">
        <v>28</v>
      </c>
      <c r="C1005" s="95" t="s">
        <v>193</v>
      </c>
      <c r="D1005" s="119"/>
      <c r="E1005" s="131" t="s">
        <v>29</v>
      </c>
      <c r="F1005" s="136">
        <v>40551</v>
      </c>
      <c r="G1005" s="25" t="s">
        <v>234</v>
      </c>
    </row>
    <row r="1006" spans="2:7" ht="12.75" customHeight="1" x14ac:dyDescent="0.2">
      <c r="B1006" s="113" t="s">
        <v>1157</v>
      </c>
      <c r="C1006" s="95" t="s">
        <v>156</v>
      </c>
      <c r="D1006" s="119"/>
      <c r="E1006" s="131">
        <v>5759</v>
      </c>
      <c r="F1006" s="136">
        <v>40559</v>
      </c>
      <c r="G1006" s="25" t="s">
        <v>234</v>
      </c>
    </row>
    <row r="1007" spans="2:7" ht="12.75" customHeight="1" x14ac:dyDescent="0.2">
      <c r="B1007" s="113" t="s">
        <v>28</v>
      </c>
      <c r="C1007" s="43" t="s">
        <v>195</v>
      </c>
      <c r="D1007" s="83"/>
      <c r="E1007" s="131" t="s">
        <v>29</v>
      </c>
      <c r="F1007" s="136">
        <v>40564</v>
      </c>
      <c r="G1007" s="25" t="s">
        <v>234</v>
      </c>
    </row>
    <row r="1008" spans="2:7" x14ac:dyDescent="0.2">
      <c r="B1008" s="113" t="s">
        <v>1152</v>
      </c>
      <c r="C1008" s="43" t="s">
        <v>33</v>
      </c>
      <c r="D1008" s="83"/>
      <c r="E1008" s="131">
        <v>101269</v>
      </c>
      <c r="F1008" s="136">
        <v>40566</v>
      </c>
      <c r="G1008" s="25" t="s">
        <v>234</v>
      </c>
    </row>
    <row r="1009" spans="2:7" ht="12.75" customHeight="1" x14ac:dyDescent="0.2">
      <c r="B1009" s="113" t="s">
        <v>1156</v>
      </c>
      <c r="C1009" s="43" t="s">
        <v>196</v>
      </c>
      <c r="D1009" s="83"/>
      <c r="E1009" s="131">
        <v>1882</v>
      </c>
      <c r="F1009" s="136">
        <v>40572</v>
      </c>
      <c r="G1009" s="25" t="s">
        <v>234</v>
      </c>
    </row>
    <row r="1010" spans="2:7" x14ac:dyDescent="0.2">
      <c r="B1010" s="113" t="s">
        <v>1156</v>
      </c>
      <c r="C1010" s="43" t="s">
        <v>197</v>
      </c>
      <c r="D1010" s="83"/>
      <c r="E1010" s="131">
        <v>1882</v>
      </c>
      <c r="F1010" s="136">
        <v>40572</v>
      </c>
      <c r="G1010" s="25" t="s">
        <v>234</v>
      </c>
    </row>
    <row r="1011" spans="2:7" x14ac:dyDescent="0.2">
      <c r="B1011" s="113" t="s">
        <v>28</v>
      </c>
      <c r="C1011" s="43" t="s">
        <v>180</v>
      </c>
      <c r="D1011" s="83"/>
      <c r="E1011" s="131" t="s">
        <v>29</v>
      </c>
      <c r="F1011" s="136">
        <v>40572</v>
      </c>
      <c r="G1011" s="25" t="s">
        <v>234</v>
      </c>
    </row>
    <row r="1012" spans="2:7" ht="12.75" customHeight="1" x14ac:dyDescent="0.2">
      <c r="B1012" s="113" t="s">
        <v>1152</v>
      </c>
      <c r="C1012" s="43" t="s">
        <v>207</v>
      </c>
      <c r="D1012" s="83"/>
      <c r="E1012" s="131">
        <v>101429</v>
      </c>
      <c r="F1012" s="136">
        <v>40573</v>
      </c>
      <c r="G1012" s="25" t="s">
        <v>234</v>
      </c>
    </row>
    <row r="1013" spans="2:7" ht="12.75" customHeight="1" x14ac:dyDescent="0.2">
      <c r="B1013" s="113" t="s">
        <v>28</v>
      </c>
      <c r="C1013" s="95" t="s">
        <v>138</v>
      </c>
      <c r="D1013" s="119"/>
      <c r="E1013" s="131" t="s">
        <v>29</v>
      </c>
      <c r="F1013" s="136">
        <v>40579</v>
      </c>
      <c r="G1013" s="25" t="s">
        <v>234</v>
      </c>
    </row>
    <row r="1014" spans="2:7" ht="12.75" customHeight="1" x14ac:dyDescent="0.2">
      <c r="B1014" s="113" t="s">
        <v>1152</v>
      </c>
      <c r="C1014" s="43" t="s">
        <v>44</v>
      </c>
      <c r="D1014" s="83"/>
      <c r="E1014" s="131">
        <v>101874</v>
      </c>
      <c r="F1014" s="136">
        <v>40593</v>
      </c>
      <c r="G1014" s="25" t="s">
        <v>234</v>
      </c>
    </row>
    <row r="1015" spans="2:7" ht="12.75" customHeight="1" x14ac:dyDescent="0.2">
      <c r="B1015" s="113" t="s">
        <v>1156</v>
      </c>
      <c r="C1015" s="43" t="s">
        <v>187</v>
      </c>
      <c r="D1015" s="83"/>
      <c r="E1015" s="131">
        <v>1882</v>
      </c>
      <c r="F1015" s="136">
        <v>40593</v>
      </c>
      <c r="G1015" s="25" t="s">
        <v>234</v>
      </c>
    </row>
    <row r="1016" spans="2:7" ht="12.75" customHeight="1" x14ac:dyDescent="0.2">
      <c r="B1016" s="113" t="s">
        <v>1156</v>
      </c>
      <c r="C1016" s="43" t="s">
        <v>188</v>
      </c>
      <c r="D1016" s="83"/>
      <c r="E1016" s="131">
        <v>1882</v>
      </c>
      <c r="F1016" s="136">
        <v>40593</v>
      </c>
      <c r="G1016" s="25" t="s">
        <v>234</v>
      </c>
    </row>
    <row r="1017" spans="2:7" ht="12.75" customHeight="1" x14ac:dyDescent="0.2">
      <c r="B1017" s="113" t="s">
        <v>1152</v>
      </c>
      <c r="C1017" s="43" t="s">
        <v>147</v>
      </c>
      <c r="D1017" s="83"/>
      <c r="E1017" s="131">
        <v>102067</v>
      </c>
      <c r="F1017" s="136">
        <v>40600</v>
      </c>
      <c r="G1017" s="25" t="s">
        <v>234</v>
      </c>
    </row>
    <row r="1018" spans="2:7" ht="12.75" customHeight="1" x14ac:dyDescent="0.2">
      <c r="B1018" s="113" t="s">
        <v>1156</v>
      </c>
      <c r="C1018" s="43" t="s">
        <v>196</v>
      </c>
      <c r="D1018" s="83"/>
      <c r="E1018" s="131">
        <v>1882</v>
      </c>
      <c r="F1018" s="136">
        <v>40600</v>
      </c>
      <c r="G1018" s="25" t="s">
        <v>234</v>
      </c>
    </row>
    <row r="1019" spans="2:7" ht="12.75" customHeight="1" x14ac:dyDescent="0.2">
      <c r="B1019" s="113" t="s">
        <v>28</v>
      </c>
      <c r="C1019" s="43" t="s">
        <v>195</v>
      </c>
      <c r="D1019" s="83"/>
      <c r="E1019" s="131" t="s">
        <v>29</v>
      </c>
      <c r="F1019" s="136">
        <v>40600</v>
      </c>
      <c r="G1019" s="25" t="s">
        <v>234</v>
      </c>
    </row>
    <row r="1020" spans="2:7" ht="12.75" customHeight="1" x14ac:dyDescent="0.2">
      <c r="B1020" s="113" t="s">
        <v>1152</v>
      </c>
      <c r="C1020" s="43" t="s">
        <v>6</v>
      </c>
      <c r="D1020" s="83"/>
      <c r="E1020" s="131">
        <v>103222</v>
      </c>
      <c r="F1020" s="136">
        <v>40642</v>
      </c>
      <c r="G1020" s="25" t="s">
        <v>234</v>
      </c>
    </row>
    <row r="1021" spans="2:7" ht="12.75" customHeight="1" x14ac:dyDescent="0.2">
      <c r="B1021" s="113" t="s">
        <v>1157</v>
      </c>
      <c r="C1021" s="43" t="s">
        <v>6</v>
      </c>
      <c r="D1021" s="83"/>
      <c r="E1021" s="131">
        <v>5923</v>
      </c>
      <c r="F1021" s="136">
        <v>40642</v>
      </c>
      <c r="G1021" s="25" t="s">
        <v>234</v>
      </c>
    </row>
    <row r="1022" spans="2:7" x14ac:dyDescent="0.2">
      <c r="B1022" s="113" t="s">
        <v>28</v>
      </c>
      <c r="C1022" s="43" t="s">
        <v>116</v>
      </c>
      <c r="D1022" s="83"/>
      <c r="E1022" s="131" t="s">
        <v>29</v>
      </c>
      <c r="F1022" s="136">
        <v>40642</v>
      </c>
      <c r="G1022" s="25" t="s">
        <v>234</v>
      </c>
    </row>
    <row r="1023" spans="2:7" ht="22.5" customHeight="1" x14ac:dyDescent="0.2">
      <c r="B1023" s="113" t="s">
        <v>28</v>
      </c>
      <c r="C1023" s="43" t="s">
        <v>210</v>
      </c>
      <c r="D1023" s="83"/>
      <c r="E1023" s="131" t="s">
        <v>29</v>
      </c>
      <c r="F1023" s="136">
        <v>40642</v>
      </c>
      <c r="G1023" s="25" t="s">
        <v>234</v>
      </c>
    </row>
    <row r="1024" spans="2:7" ht="12.75" customHeight="1" x14ac:dyDescent="0.2">
      <c r="B1024" s="113" t="s">
        <v>1152</v>
      </c>
      <c r="C1024" s="43" t="s">
        <v>167</v>
      </c>
      <c r="D1024" s="83"/>
      <c r="E1024" s="131">
        <v>103321</v>
      </c>
      <c r="F1024" s="136">
        <v>40649</v>
      </c>
      <c r="G1024" s="25" t="s">
        <v>234</v>
      </c>
    </row>
    <row r="1025" spans="1:7" ht="12.75" customHeight="1" x14ac:dyDescent="0.2">
      <c r="B1025" s="113" t="s">
        <v>1157</v>
      </c>
      <c r="C1025" s="43" t="s">
        <v>156</v>
      </c>
      <c r="D1025" s="83"/>
      <c r="E1025" s="131">
        <v>5950</v>
      </c>
      <c r="F1025" s="136">
        <v>40649</v>
      </c>
      <c r="G1025" s="25" t="s">
        <v>234</v>
      </c>
    </row>
    <row r="1026" spans="1:7" ht="12.75" customHeight="1" x14ac:dyDescent="0.2">
      <c r="B1026" s="113" t="s">
        <v>28</v>
      </c>
      <c r="C1026" s="43" t="s">
        <v>184</v>
      </c>
      <c r="D1026" s="83"/>
      <c r="E1026" s="131" t="s">
        <v>29</v>
      </c>
      <c r="F1026" s="136">
        <v>40650</v>
      </c>
      <c r="G1026" s="25" t="s">
        <v>234</v>
      </c>
    </row>
    <row r="1027" spans="1:7" ht="12.75" customHeight="1" x14ac:dyDescent="0.2">
      <c r="A1027" s="113" t="s">
        <v>431</v>
      </c>
      <c r="B1027" s="113" t="s">
        <v>1157</v>
      </c>
      <c r="C1027" s="43" t="s">
        <v>217</v>
      </c>
      <c r="D1027" s="83"/>
      <c r="E1027" s="131">
        <v>5975</v>
      </c>
      <c r="F1027" s="136">
        <v>40656</v>
      </c>
      <c r="G1027" s="22" t="s">
        <v>234</v>
      </c>
    </row>
    <row r="1028" spans="1:7" ht="12.75" customHeight="1" x14ac:dyDescent="0.2">
      <c r="B1028" s="113" t="s">
        <v>1152</v>
      </c>
      <c r="C1028" s="43" t="s">
        <v>1</v>
      </c>
      <c r="D1028" s="83"/>
      <c r="E1028" s="131">
        <v>103357</v>
      </c>
      <c r="F1028" s="136">
        <v>40663</v>
      </c>
      <c r="G1028" s="25" t="s">
        <v>234</v>
      </c>
    </row>
    <row r="1029" spans="1:7" ht="12.75" customHeight="1" x14ac:dyDescent="0.2">
      <c r="B1029" s="113" t="s">
        <v>1156</v>
      </c>
      <c r="C1029" s="43" t="s">
        <v>50</v>
      </c>
      <c r="D1029" s="83"/>
      <c r="E1029" s="131">
        <v>2086</v>
      </c>
      <c r="F1029" s="136">
        <v>40663</v>
      </c>
      <c r="G1029" s="25" t="s">
        <v>234</v>
      </c>
    </row>
    <row r="1030" spans="1:7" ht="12.75" customHeight="1" x14ac:dyDescent="0.2">
      <c r="B1030" s="113" t="s">
        <v>1156</v>
      </c>
      <c r="C1030" s="43" t="s">
        <v>63</v>
      </c>
      <c r="D1030" s="83"/>
      <c r="E1030" s="131">
        <v>2086</v>
      </c>
      <c r="F1030" s="136">
        <v>40663</v>
      </c>
      <c r="G1030" s="25" t="s">
        <v>234</v>
      </c>
    </row>
    <row r="1031" spans="1:7" ht="12.75" customHeight="1" x14ac:dyDescent="0.2">
      <c r="B1031" s="113" t="s">
        <v>1156</v>
      </c>
      <c r="C1031" s="43" t="s">
        <v>87</v>
      </c>
      <c r="D1031" s="83"/>
      <c r="E1031" s="131">
        <v>2086</v>
      </c>
      <c r="F1031" s="136">
        <v>40663</v>
      </c>
      <c r="G1031" s="25" t="s">
        <v>234</v>
      </c>
    </row>
    <row r="1032" spans="1:7" ht="12.75" customHeight="1" x14ac:dyDescent="0.2">
      <c r="B1032" s="113" t="s">
        <v>1156</v>
      </c>
      <c r="C1032" s="43" t="s">
        <v>84</v>
      </c>
      <c r="D1032" s="83"/>
      <c r="E1032" s="131">
        <v>2086</v>
      </c>
      <c r="F1032" s="136">
        <v>40663</v>
      </c>
      <c r="G1032" s="25" t="s">
        <v>234</v>
      </c>
    </row>
    <row r="1033" spans="1:7" ht="12.75" customHeight="1" x14ac:dyDescent="0.2">
      <c r="B1033" s="113" t="s">
        <v>1156</v>
      </c>
      <c r="C1033" s="43" t="s">
        <v>59</v>
      </c>
      <c r="D1033" s="83"/>
      <c r="E1033" s="131">
        <v>2086</v>
      </c>
      <c r="F1033" s="136">
        <v>40663</v>
      </c>
      <c r="G1033" s="25" t="s">
        <v>234</v>
      </c>
    </row>
    <row r="1034" spans="1:7" ht="12.75" customHeight="1" x14ac:dyDescent="0.2">
      <c r="B1034" s="113" t="s">
        <v>1156</v>
      </c>
      <c r="C1034" s="43" t="s">
        <v>76</v>
      </c>
      <c r="D1034" s="83"/>
      <c r="E1034" s="131">
        <v>2086</v>
      </c>
      <c r="F1034" s="136">
        <v>40663</v>
      </c>
      <c r="G1034" s="25" t="s">
        <v>234</v>
      </c>
    </row>
    <row r="1035" spans="1:7" ht="12.75" customHeight="1" x14ac:dyDescent="0.2">
      <c r="B1035" s="113" t="s">
        <v>1152</v>
      </c>
      <c r="C1035" s="43" t="s">
        <v>161</v>
      </c>
      <c r="D1035" s="83"/>
      <c r="E1035" s="131">
        <v>103696</v>
      </c>
      <c r="F1035" s="136">
        <v>40670</v>
      </c>
      <c r="G1035" s="25" t="s">
        <v>234</v>
      </c>
    </row>
    <row r="1036" spans="1:7" ht="12.75" customHeight="1" x14ac:dyDescent="0.2">
      <c r="B1036" s="113" t="s">
        <v>28</v>
      </c>
      <c r="C1036" s="43" t="s">
        <v>195</v>
      </c>
      <c r="D1036" s="83"/>
      <c r="E1036" s="131" t="s">
        <v>29</v>
      </c>
      <c r="F1036" s="136">
        <v>40670</v>
      </c>
      <c r="G1036" s="25" t="s">
        <v>234</v>
      </c>
    </row>
    <row r="1037" spans="1:7" ht="12.75" customHeight="1" x14ac:dyDescent="0.2">
      <c r="B1037" s="113" t="s">
        <v>1156</v>
      </c>
      <c r="C1037" s="43" t="s">
        <v>218</v>
      </c>
      <c r="D1037" s="83"/>
      <c r="E1037" s="131">
        <v>2108</v>
      </c>
      <c r="F1037" s="136">
        <v>40671</v>
      </c>
      <c r="G1037" s="25" t="s">
        <v>234</v>
      </c>
    </row>
    <row r="1038" spans="1:7" ht="12.75" customHeight="1" x14ac:dyDescent="0.2">
      <c r="B1038" s="113" t="s">
        <v>1156</v>
      </c>
      <c r="C1038" s="43" t="s">
        <v>213</v>
      </c>
      <c r="D1038" s="83"/>
      <c r="E1038" s="131">
        <v>2108</v>
      </c>
      <c r="F1038" s="136">
        <v>40671</v>
      </c>
      <c r="G1038" s="25" t="s">
        <v>234</v>
      </c>
    </row>
    <row r="1039" spans="1:7" ht="12.75" customHeight="1" x14ac:dyDescent="0.2">
      <c r="B1039" s="113" t="s">
        <v>1156</v>
      </c>
      <c r="C1039" s="43" t="s">
        <v>82</v>
      </c>
      <c r="D1039" s="83"/>
      <c r="E1039" s="131">
        <v>2108</v>
      </c>
      <c r="F1039" s="136">
        <v>40671</v>
      </c>
      <c r="G1039" s="25" t="s">
        <v>234</v>
      </c>
    </row>
    <row r="1040" spans="1:7" ht="12.75" customHeight="1" x14ac:dyDescent="0.2">
      <c r="B1040" s="113" t="s">
        <v>1156</v>
      </c>
      <c r="C1040" s="43" t="s">
        <v>83</v>
      </c>
      <c r="D1040" s="83"/>
      <c r="E1040" s="131">
        <v>2108</v>
      </c>
      <c r="F1040" s="136">
        <v>40671</v>
      </c>
      <c r="G1040" s="25" t="s">
        <v>234</v>
      </c>
    </row>
    <row r="1041" spans="2:7" ht="12.75" customHeight="1" x14ac:dyDescent="0.2">
      <c r="B1041" s="113" t="s">
        <v>1156</v>
      </c>
      <c r="C1041" s="43" t="s">
        <v>53</v>
      </c>
      <c r="D1041" s="83"/>
      <c r="E1041" s="131">
        <v>2108</v>
      </c>
      <c r="F1041" s="136">
        <v>40671</v>
      </c>
      <c r="G1041" s="25" t="s">
        <v>234</v>
      </c>
    </row>
    <row r="1042" spans="2:7" ht="12.75" customHeight="1" x14ac:dyDescent="0.2">
      <c r="B1042" s="113" t="s">
        <v>1156</v>
      </c>
      <c r="C1042" s="43" t="s">
        <v>52</v>
      </c>
      <c r="D1042" s="83"/>
      <c r="E1042" s="131">
        <v>2108</v>
      </c>
      <c r="F1042" s="136">
        <v>40671</v>
      </c>
      <c r="G1042" s="25" t="s">
        <v>234</v>
      </c>
    </row>
    <row r="1043" spans="2:7" ht="12.75" customHeight="1" x14ac:dyDescent="0.2">
      <c r="B1043" s="113" t="s">
        <v>1152</v>
      </c>
      <c r="C1043" s="43" t="s">
        <v>44</v>
      </c>
      <c r="D1043" s="83"/>
      <c r="E1043" s="131">
        <v>103987</v>
      </c>
      <c r="F1043" s="136">
        <v>40684</v>
      </c>
      <c r="G1043" s="25" t="s">
        <v>234</v>
      </c>
    </row>
    <row r="1044" spans="2:7" ht="12.75" customHeight="1" x14ac:dyDescent="0.2">
      <c r="B1044" s="113" t="s">
        <v>1156</v>
      </c>
      <c r="C1044" s="43" t="s">
        <v>54</v>
      </c>
      <c r="D1044" s="83"/>
      <c r="E1044" s="131">
        <v>2237</v>
      </c>
      <c r="F1044" s="136">
        <v>40691</v>
      </c>
      <c r="G1044" s="25" t="s">
        <v>234</v>
      </c>
    </row>
    <row r="1045" spans="2:7" ht="12.75" customHeight="1" x14ac:dyDescent="0.2">
      <c r="B1045" s="113" t="s">
        <v>1156</v>
      </c>
      <c r="C1045" s="43" t="s">
        <v>55</v>
      </c>
      <c r="D1045" s="83"/>
      <c r="E1045" s="131">
        <v>2237</v>
      </c>
      <c r="F1045" s="136">
        <v>40691</v>
      </c>
      <c r="G1045" s="25" t="s">
        <v>234</v>
      </c>
    </row>
    <row r="1046" spans="2:7" ht="12.75" customHeight="1" x14ac:dyDescent="0.2">
      <c r="B1046" s="113" t="s">
        <v>1156</v>
      </c>
      <c r="C1046" s="43" t="s">
        <v>153</v>
      </c>
      <c r="D1046" s="83"/>
      <c r="E1046" s="131">
        <v>2237</v>
      </c>
      <c r="F1046" s="136">
        <v>40691</v>
      </c>
      <c r="G1046" s="25" t="s">
        <v>234</v>
      </c>
    </row>
    <row r="1047" spans="2:7" ht="12.75" customHeight="1" x14ac:dyDescent="0.2">
      <c r="B1047" s="113" t="s">
        <v>28</v>
      </c>
      <c r="C1047" s="43" t="s">
        <v>193</v>
      </c>
      <c r="D1047" s="83"/>
      <c r="E1047" s="131" t="s">
        <v>29</v>
      </c>
      <c r="F1047" s="136">
        <v>40691</v>
      </c>
      <c r="G1047" s="25" t="s">
        <v>234</v>
      </c>
    </row>
    <row r="1048" spans="2:7" ht="12.75" customHeight="1" x14ac:dyDescent="0.2">
      <c r="B1048" s="113" t="s">
        <v>28</v>
      </c>
      <c r="C1048" s="43" t="s">
        <v>143</v>
      </c>
      <c r="D1048" s="83"/>
      <c r="E1048" s="131" t="s">
        <v>29</v>
      </c>
      <c r="F1048" s="136">
        <v>40692</v>
      </c>
      <c r="G1048" s="25" t="s">
        <v>234</v>
      </c>
    </row>
    <row r="1049" spans="2:7" ht="12.75" customHeight="1" x14ac:dyDescent="0.2">
      <c r="B1049" s="113" t="s">
        <v>1157</v>
      </c>
      <c r="C1049" s="43" t="s">
        <v>1</v>
      </c>
      <c r="D1049" s="83"/>
      <c r="E1049" s="131">
        <v>6155</v>
      </c>
      <c r="F1049" s="136">
        <v>40698</v>
      </c>
      <c r="G1049" s="25" t="s">
        <v>234</v>
      </c>
    </row>
    <row r="1050" spans="2:7" ht="12.75" customHeight="1" x14ac:dyDescent="0.2">
      <c r="B1050" s="113" t="s">
        <v>1156</v>
      </c>
      <c r="C1050" s="43" t="s">
        <v>197</v>
      </c>
      <c r="D1050" s="83"/>
      <c r="E1050" s="131">
        <v>2277</v>
      </c>
      <c r="F1050" s="136">
        <v>40699</v>
      </c>
      <c r="G1050" s="25" t="s">
        <v>234</v>
      </c>
    </row>
    <row r="1051" spans="2:7" ht="12.75" customHeight="1" x14ac:dyDescent="0.2">
      <c r="B1051" s="113" t="s">
        <v>28</v>
      </c>
      <c r="C1051" s="43" t="s">
        <v>195</v>
      </c>
      <c r="D1051" s="83"/>
      <c r="E1051" s="131" t="s">
        <v>29</v>
      </c>
      <c r="F1051" s="136">
        <v>40706</v>
      </c>
      <c r="G1051" s="25" t="s">
        <v>234</v>
      </c>
    </row>
    <row r="1052" spans="2:7" ht="12.75" customHeight="1" x14ac:dyDescent="0.2">
      <c r="B1052" s="113" t="s">
        <v>28</v>
      </c>
      <c r="C1052" s="43" t="s">
        <v>212</v>
      </c>
      <c r="D1052" s="83"/>
      <c r="E1052" s="131" t="s">
        <v>29</v>
      </c>
      <c r="F1052" s="136">
        <v>40706</v>
      </c>
      <c r="G1052" s="25" t="s">
        <v>234</v>
      </c>
    </row>
    <row r="1053" spans="2:7" ht="12.75" customHeight="1" x14ac:dyDescent="0.2">
      <c r="B1053" s="113" t="s">
        <v>28</v>
      </c>
      <c r="C1053" s="43" t="s">
        <v>43</v>
      </c>
      <c r="D1053" s="83"/>
      <c r="E1053" s="131" t="s">
        <v>29</v>
      </c>
      <c r="F1053" s="136">
        <v>40706</v>
      </c>
      <c r="G1053" s="25" t="s">
        <v>234</v>
      </c>
    </row>
    <row r="1054" spans="2:7" ht="12.75" customHeight="1" x14ac:dyDescent="0.2">
      <c r="B1054" s="113" t="s">
        <v>1157</v>
      </c>
      <c r="C1054" s="43" t="s">
        <v>24</v>
      </c>
      <c r="D1054" s="83"/>
      <c r="E1054" s="131">
        <v>6230</v>
      </c>
      <c r="F1054" s="136">
        <v>40712</v>
      </c>
      <c r="G1054" s="25" t="s">
        <v>234</v>
      </c>
    </row>
    <row r="1055" spans="2:7" ht="12.75" customHeight="1" x14ac:dyDescent="0.2">
      <c r="B1055" s="113" t="s">
        <v>1157</v>
      </c>
      <c r="C1055" s="43" t="s">
        <v>157</v>
      </c>
      <c r="D1055" s="83"/>
      <c r="E1055" s="131">
        <v>6230</v>
      </c>
      <c r="F1055" s="136">
        <v>40712</v>
      </c>
      <c r="G1055" s="25" t="s">
        <v>234</v>
      </c>
    </row>
    <row r="1056" spans="2:7" ht="12.75" customHeight="1" x14ac:dyDescent="0.2">
      <c r="B1056" s="113" t="s">
        <v>28</v>
      </c>
      <c r="C1056" s="43" t="s">
        <v>181</v>
      </c>
      <c r="D1056" s="83"/>
      <c r="E1056" s="131" t="s">
        <v>29</v>
      </c>
      <c r="F1056" s="136">
        <v>40713</v>
      </c>
      <c r="G1056" s="25" t="s">
        <v>234</v>
      </c>
    </row>
    <row r="1057" spans="1:7" ht="12.75" customHeight="1" x14ac:dyDescent="0.2">
      <c r="B1057" s="113" t="s">
        <v>28</v>
      </c>
      <c r="C1057" s="43" t="s">
        <v>146</v>
      </c>
      <c r="D1057" s="83"/>
      <c r="E1057" s="131" t="s">
        <v>29</v>
      </c>
      <c r="F1057" s="136">
        <v>40713</v>
      </c>
      <c r="G1057" s="25" t="s">
        <v>234</v>
      </c>
    </row>
    <row r="1058" spans="1:7" ht="12.75" customHeight="1" x14ac:dyDescent="0.2">
      <c r="B1058" s="113" t="s">
        <v>1152</v>
      </c>
      <c r="C1058" s="43" t="s">
        <v>157</v>
      </c>
      <c r="D1058" s="83"/>
      <c r="E1058" s="131">
        <v>104836</v>
      </c>
      <c r="F1058" s="136">
        <v>40718</v>
      </c>
      <c r="G1058" s="25" t="s">
        <v>234</v>
      </c>
    </row>
    <row r="1059" spans="1:7" ht="12.75" customHeight="1" x14ac:dyDescent="0.2">
      <c r="B1059" s="113" t="s">
        <v>1152</v>
      </c>
      <c r="C1059" s="43" t="s">
        <v>219</v>
      </c>
      <c r="D1059" s="83"/>
      <c r="E1059" s="131">
        <v>104977</v>
      </c>
      <c r="F1059" s="136">
        <v>40726</v>
      </c>
      <c r="G1059" s="25" t="s">
        <v>234</v>
      </c>
    </row>
    <row r="1060" spans="1:7" ht="12.75" customHeight="1" x14ac:dyDescent="0.2">
      <c r="B1060" s="113" t="s">
        <v>28</v>
      </c>
      <c r="C1060" s="43" t="s">
        <v>193</v>
      </c>
      <c r="D1060" s="83"/>
      <c r="E1060" s="131" t="s">
        <v>29</v>
      </c>
      <c r="F1060" s="136">
        <v>40726</v>
      </c>
      <c r="G1060" s="25" t="s">
        <v>234</v>
      </c>
    </row>
    <row r="1061" spans="1:7" ht="12.75" customHeight="1" x14ac:dyDescent="0.2">
      <c r="B1061" s="113" t="s">
        <v>28</v>
      </c>
      <c r="C1061" s="43" t="s">
        <v>47</v>
      </c>
      <c r="D1061" s="83"/>
      <c r="E1061" s="131" t="s">
        <v>29</v>
      </c>
      <c r="F1061" s="136">
        <v>40726</v>
      </c>
      <c r="G1061" s="25" t="s">
        <v>234</v>
      </c>
    </row>
    <row r="1062" spans="1:7" ht="12.75" customHeight="1" x14ac:dyDescent="0.2">
      <c r="A1062" s="113" t="s">
        <v>436</v>
      </c>
      <c r="B1062" s="113" t="s">
        <v>1157</v>
      </c>
      <c r="C1062" s="43" t="s">
        <v>25</v>
      </c>
      <c r="D1062" s="83"/>
      <c r="E1062" s="131">
        <v>6495</v>
      </c>
      <c r="F1062" s="136">
        <v>40728</v>
      </c>
      <c r="G1062" s="28" t="s">
        <v>234</v>
      </c>
    </row>
    <row r="1063" spans="1:7" ht="12.75" customHeight="1" x14ac:dyDescent="0.2">
      <c r="B1063" s="113" t="s">
        <v>1152</v>
      </c>
      <c r="C1063" s="43" t="s">
        <v>6</v>
      </c>
      <c r="D1063" s="83"/>
      <c r="E1063" s="131">
        <v>105178</v>
      </c>
      <c r="F1063" s="136">
        <v>40732</v>
      </c>
      <c r="G1063" s="25" t="s">
        <v>234</v>
      </c>
    </row>
    <row r="1064" spans="1:7" ht="12.75" customHeight="1" x14ac:dyDescent="0.2">
      <c r="B1064" s="113" t="s">
        <v>1156</v>
      </c>
      <c r="C1064" s="43" t="s">
        <v>58</v>
      </c>
      <c r="D1064" s="83"/>
      <c r="E1064" s="131">
        <v>2583</v>
      </c>
      <c r="F1064" s="136">
        <v>40732</v>
      </c>
      <c r="G1064" s="25" t="s">
        <v>234</v>
      </c>
    </row>
    <row r="1065" spans="1:7" ht="12.75" customHeight="1" x14ac:dyDescent="0.2">
      <c r="B1065" s="113" t="s">
        <v>1157</v>
      </c>
      <c r="C1065" s="43" t="s">
        <v>6</v>
      </c>
      <c r="D1065" s="83"/>
      <c r="E1065" s="131">
        <v>6495</v>
      </c>
      <c r="F1065" s="136">
        <v>40732</v>
      </c>
      <c r="G1065" s="25" t="s">
        <v>234</v>
      </c>
    </row>
    <row r="1066" spans="1:7" ht="12.75" customHeight="1" x14ac:dyDescent="0.2">
      <c r="B1066" s="113" t="s">
        <v>1157</v>
      </c>
      <c r="C1066" s="43" t="s">
        <v>10</v>
      </c>
      <c r="D1066" s="83"/>
      <c r="E1066" s="131">
        <v>6495</v>
      </c>
      <c r="F1066" s="136">
        <v>40732</v>
      </c>
      <c r="G1066" s="25" t="s">
        <v>234</v>
      </c>
    </row>
    <row r="1067" spans="1:7" ht="12.75" customHeight="1" x14ac:dyDescent="0.2">
      <c r="B1067" s="113" t="s">
        <v>1157</v>
      </c>
      <c r="C1067" s="43" t="s">
        <v>167</v>
      </c>
      <c r="D1067" s="83"/>
      <c r="E1067" s="131">
        <v>6495</v>
      </c>
      <c r="F1067" s="136">
        <v>40732</v>
      </c>
      <c r="G1067" s="25" t="s">
        <v>234</v>
      </c>
    </row>
    <row r="1068" spans="1:7" ht="12.75" customHeight="1" x14ac:dyDescent="0.2">
      <c r="B1068" s="113" t="s">
        <v>1157</v>
      </c>
      <c r="C1068" s="43" t="s">
        <v>156</v>
      </c>
      <c r="D1068" s="83"/>
      <c r="E1068" s="131">
        <v>6495</v>
      </c>
      <c r="F1068" s="136">
        <v>40734</v>
      </c>
      <c r="G1068" s="25" t="s">
        <v>234</v>
      </c>
    </row>
    <row r="1069" spans="1:7" ht="12.75" customHeight="1" x14ac:dyDescent="0.2">
      <c r="B1069" s="113" t="s">
        <v>28</v>
      </c>
      <c r="C1069" s="43" t="s">
        <v>195</v>
      </c>
      <c r="D1069" s="83"/>
      <c r="E1069" s="131" t="s">
        <v>29</v>
      </c>
      <c r="F1069" s="136">
        <v>40734</v>
      </c>
      <c r="G1069" s="25" t="s">
        <v>234</v>
      </c>
    </row>
    <row r="1070" spans="1:7" ht="12.75" customHeight="1" x14ac:dyDescent="0.2">
      <c r="B1070" s="113" t="s">
        <v>28</v>
      </c>
      <c r="C1070" s="78" t="s">
        <v>138</v>
      </c>
      <c r="E1070" s="131" t="s">
        <v>29</v>
      </c>
      <c r="F1070" s="136">
        <v>40750</v>
      </c>
      <c r="G1070" s="25" t="s">
        <v>234</v>
      </c>
    </row>
    <row r="1071" spans="1:7" ht="12.75" customHeight="1" x14ac:dyDescent="0.2">
      <c r="B1071" s="113" t="s">
        <v>28</v>
      </c>
      <c r="C1071" s="43" t="s">
        <v>116</v>
      </c>
      <c r="D1071" s="83"/>
      <c r="E1071" s="131" t="s">
        <v>29</v>
      </c>
      <c r="F1071" s="136">
        <v>40768</v>
      </c>
      <c r="G1071" s="25" t="s">
        <v>234</v>
      </c>
    </row>
    <row r="1072" spans="1:7" x14ac:dyDescent="0.2">
      <c r="B1072" s="113" t="s">
        <v>28</v>
      </c>
      <c r="C1072" s="43" t="s">
        <v>195</v>
      </c>
      <c r="D1072" s="83"/>
      <c r="E1072" s="131" t="s">
        <v>29</v>
      </c>
      <c r="F1072" s="136">
        <v>40768</v>
      </c>
      <c r="G1072" s="25" t="s">
        <v>234</v>
      </c>
    </row>
    <row r="1073" spans="2:7" ht="12.75" customHeight="1" x14ac:dyDescent="0.2">
      <c r="B1073" s="113" t="s">
        <v>1152</v>
      </c>
      <c r="C1073" s="43" t="s">
        <v>44</v>
      </c>
      <c r="D1073" s="83"/>
      <c r="E1073" s="131">
        <v>105949</v>
      </c>
      <c r="F1073" s="136">
        <v>40769</v>
      </c>
      <c r="G1073" s="25" t="s">
        <v>234</v>
      </c>
    </row>
    <row r="1074" spans="2:7" x14ac:dyDescent="0.2">
      <c r="B1074" s="113" t="s">
        <v>1156</v>
      </c>
      <c r="C1074" s="43" t="s">
        <v>187</v>
      </c>
      <c r="D1074" s="83"/>
      <c r="E1074" s="131">
        <v>2934</v>
      </c>
      <c r="F1074" s="136">
        <v>40769</v>
      </c>
      <c r="G1074" s="25" t="s">
        <v>234</v>
      </c>
    </row>
    <row r="1075" spans="2:7" ht="12.75" customHeight="1" x14ac:dyDescent="0.2">
      <c r="B1075" s="113" t="s">
        <v>1156</v>
      </c>
      <c r="C1075" s="43" t="s">
        <v>188</v>
      </c>
      <c r="D1075" s="83"/>
      <c r="E1075" s="131">
        <v>2934</v>
      </c>
      <c r="F1075" s="136">
        <v>40769</v>
      </c>
      <c r="G1075" s="25" t="s">
        <v>234</v>
      </c>
    </row>
    <row r="1076" spans="2:7" ht="12.75" customHeight="1" x14ac:dyDescent="0.2">
      <c r="B1076" s="113" t="s">
        <v>1152</v>
      </c>
      <c r="C1076" s="97" t="s">
        <v>79</v>
      </c>
      <c r="D1076" s="121"/>
      <c r="E1076" s="131">
        <v>106170</v>
      </c>
      <c r="F1076" s="136">
        <v>40776</v>
      </c>
      <c r="G1076" s="25" t="s">
        <v>234</v>
      </c>
    </row>
    <row r="1077" spans="2:7" ht="12.75" customHeight="1" x14ac:dyDescent="0.2">
      <c r="B1077" s="113" t="s">
        <v>1152</v>
      </c>
      <c r="C1077" s="43" t="s">
        <v>3</v>
      </c>
      <c r="D1077" s="83"/>
      <c r="E1077" s="131">
        <v>106170</v>
      </c>
      <c r="F1077" s="136">
        <v>40776</v>
      </c>
      <c r="G1077" s="25" t="s">
        <v>234</v>
      </c>
    </row>
    <row r="1078" spans="2:7" ht="12.75" customHeight="1" x14ac:dyDescent="0.2">
      <c r="B1078" s="113" t="s">
        <v>1156</v>
      </c>
      <c r="C1078" s="43" t="s">
        <v>197</v>
      </c>
      <c r="D1078" s="83"/>
      <c r="E1078" s="131">
        <v>2987</v>
      </c>
      <c r="F1078" s="136">
        <v>40776</v>
      </c>
      <c r="G1078" s="25" t="s">
        <v>234</v>
      </c>
    </row>
    <row r="1079" spans="2:7" ht="12.75" customHeight="1" x14ac:dyDescent="0.2">
      <c r="B1079" s="113" t="s">
        <v>1152</v>
      </c>
      <c r="C1079" s="43" t="s">
        <v>37</v>
      </c>
      <c r="D1079" s="83"/>
      <c r="E1079" s="131">
        <v>106445</v>
      </c>
      <c r="F1079" s="136">
        <v>40791</v>
      </c>
      <c r="G1079" s="25" t="s">
        <v>234</v>
      </c>
    </row>
    <row r="1080" spans="2:7" x14ac:dyDescent="0.2">
      <c r="B1080" s="113" t="s">
        <v>28</v>
      </c>
      <c r="C1080" s="43" t="s">
        <v>221</v>
      </c>
      <c r="D1080" s="83"/>
      <c r="E1080" s="131" t="s">
        <v>29</v>
      </c>
      <c r="F1080" s="136">
        <v>40791</v>
      </c>
      <c r="G1080" s="25" t="s">
        <v>234</v>
      </c>
    </row>
    <row r="1081" spans="2:7" ht="12.75" customHeight="1" x14ac:dyDescent="0.2">
      <c r="B1081" s="113" t="s">
        <v>28</v>
      </c>
      <c r="C1081" s="43" t="s">
        <v>43</v>
      </c>
      <c r="D1081" s="83"/>
      <c r="E1081" s="131" t="s">
        <v>29</v>
      </c>
      <c r="F1081" s="136">
        <v>40791</v>
      </c>
      <c r="G1081" s="25" t="s">
        <v>234</v>
      </c>
    </row>
    <row r="1082" spans="2:7" ht="12.75" customHeight="1" x14ac:dyDescent="0.2">
      <c r="B1082" s="113" t="s">
        <v>1156</v>
      </c>
      <c r="C1082" s="43" t="s">
        <v>58</v>
      </c>
      <c r="D1082" s="83"/>
      <c r="E1082" s="131">
        <v>3201</v>
      </c>
      <c r="F1082" s="136">
        <v>40797</v>
      </c>
      <c r="G1082" s="25" t="s">
        <v>234</v>
      </c>
    </row>
    <row r="1083" spans="2:7" x14ac:dyDescent="0.2">
      <c r="B1083" s="113" t="s">
        <v>28</v>
      </c>
      <c r="C1083" s="43" t="s">
        <v>181</v>
      </c>
      <c r="D1083" s="83"/>
      <c r="E1083" s="131" t="s">
        <v>29</v>
      </c>
      <c r="F1083" s="136">
        <v>40797</v>
      </c>
      <c r="G1083" s="25" t="s">
        <v>234</v>
      </c>
    </row>
    <row r="1084" spans="2:7" ht="12.75" customHeight="1" x14ac:dyDescent="0.2">
      <c r="B1084" s="113" t="s">
        <v>1152</v>
      </c>
      <c r="C1084" s="43" t="s">
        <v>10</v>
      </c>
      <c r="D1084" s="83"/>
      <c r="E1084" s="131">
        <v>106632</v>
      </c>
      <c r="F1084" s="136">
        <v>40804</v>
      </c>
      <c r="G1084" s="25" t="s">
        <v>234</v>
      </c>
    </row>
    <row r="1085" spans="2:7" ht="12.75" customHeight="1" x14ac:dyDescent="0.2">
      <c r="B1085" s="113" t="s">
        <v>1156</v>
      </c>
      <c r="C1085" s="43" t="s">
        <v>99</v>
      </c>
      <c r="D1085" s="83"/>
      <c r="E1085" s="131">
        <v>3247</v>
      </c>
      <c r="F1085" s="136">
        <v>40810</v>
      </c>
      <c r="G1085" s="25" t="s">
        <v>234</v>
      </c>
    </row>
    <row r="1086" spans="2:7" ht="12.75" customHeight="1" x14ac:dyDescent="0.2">
      <c r="B1086" s="113" t="s">
        <v>1152</v>
      </c>
      <c r="C1086" s="43" t="s">
        <v>6</v>
      </c>
      <c r="D1086" s="83"/>
      <c r="E1086" s="131">
        <v>106835</v>
      </c>
      <c r="F1086" s="136">
        <v>40816</v>
      </c>
      <c r="G1086" s="25" t="s">
        <v>234</v>
      </c>
    </row>
    <row r="1087" spans="2:7" x14ac:dyDescent="0.2">
      <c r="B1087" s="113" t="s">
        <v>1157</v>
      </c>
      <c r="C1087" s="43" t="s">
        <v>6</v>
      </c>
      <c r="D1087" s="83"/>
      <c r="E1087" s="131">
        <v>7073</v>
      </c>
      <c r="F1087" s="136">
        <v>40816</v>
      </c>
      <c r="G1087" s="25" t="s">
        <v>234</v>
      </c>
    </row>
    <row r="1088" spans="2:7" ht="12.75" customHeight="1" x14ac:dyDescent="0.2">
      <c r="B1088" s="113" t="s">
        <v>1157</v>
      </c>
      <c r="C1088" s="43" t="s">
        <v>156</v>
      </c>
      <c r="D1088" s="83"/>
      <c r="E1088" s="131">
        <v>7086</v>
      </c>
      <c r="F1088" s="136">
        <v>40816</v>
      </c>
      <c r="G1088" s="25" t="s">
        <v>234</v>
      </c>
    </row>
    <row r="1089" spans="1:7" ht="12.75" customHeight="1" x14ac:dyDescent="0.2">
      <c r="B1089" s="113" t="s">
        <v>28</v>
      </c>
      <c r="C1089" s="43" t="s">
        <v>121</v>
      </c>
      <c r="D1089" s="83"/>
      <c r="E1089" s="131" t="s">
        <v>29</v>
      </c>
      <c r="F1089" s="136">
        <v>40817</v>
      </c>
      <c r="G1089" s="25" t="s">
        <v>234</v>
      </c>
    </row>
    <row r="1090" spans="1:7" ht="12.75" customHeight="1" x14ac:dyDescent="0.2">
      <c r="B1090" s="113" t="s">
        <v>1156</v>
      </c>
      <c r="C1090" s="43" t="s">
        <v>197</v>
      </c>
      <c r="D1090" s="83"/>
      <c r="E1090" s="131">
        <v>3423</v>
      </c>
      <c r="F1090" s="136">
        <v>40832</v>
      </c>
      <c r="G1090" s="25" t="s">
        <v>234</v>
      </c>
    </row>
    <row r="1091" spans="1:7" ht="12.75" customHeight="1" x14ac:dyDescent="0.2">
      <c r="B1091" s="113" t="s">
        <v>1152</v>
      </c>
      <c r="C1091" s="43" t="s">
        <v>167</v>
      </c>
      <c r="D1091" s="83"/>
      <c r="E1091" s="131">
        <v>107085</v>
      </c>
      <c r="F1091" s="136">
        <v>40833</v>
      </c>
      <c r="G1091" s="25" t="s">
        <v>234</v>
      </c>
    </row>
    <row r="1092" spans="1:7" ht="12.75" customHeight="1" x14ac:dyDescent="0.2">
      <c r="B1092" s="113" t="s">
        <v>1152</v>
      </c>
      <c r="C1092" s="43" t="s">
        <v>12</v>
      </c>
      <c r="D1092" s="83"/>
      <c r="E1092" s="131">
        <v>107085</v>
      </c>
      <c r="F1092" s="136">
        <v>40833</v>
      </c>
      <c r="G1092" s="25" t="s">
        <v>234</v>
      </c>
    </row>
    <row r="1093" spans="1:7" x14ac:dyDescent="0.2">
      <c r="B1093" s="113" t="s">
        <v>28</v>
      </c>
      <c r="C1093" s="43" t="s">
        <v>164</v>
      </c>
      <c r="D1093" s="83"/>
      <c r="E1093" s="131" t="s">
        <v>29</v>
      </c>
      <c r="F1093" s="136">
        <v>40834</v>
      </c>
      <c r="G1093" s="25" t="s">
        <v>234</v>
      </c>
    </row>
    <row r="1094" spans="1:7" x14ac:dyDescent="0.2">
      <c r="A1094" s="113" t="s">
        <v>431</v>
      </c>
      <c r="B1094" s="113" t="s">
        <v>1157</v>
      </c>
      <c r="C1094" s="43" t="s">
        <v>217</v>
      </c>
      <c r="D1094" s="83"/>
      <c r="E1094" s="131">
        <v>7434</v>
      </c>
      <c r="F1094" s="136">
        <v>40838</v>
      </c>
      <c r="G1094" s="22" t="s">
        <v>234</v>
      </c>
    </row>
    <row r="1095" spans="1:7" ht="12.75" customHeight="1" x14ac:dyDescent="0.2">
      <c r="B1095" s="113" t="s">
        <v>1152</v>
      </c>
      <c r="C1095" s="43" t="s">
        <v>1</v>
      </c>
      <c r="D1095" s="83"/>
      <c r="E1095" s="131">
        <v>107178</v>
      </c>
      <c r="F1095" s="136">
        <v>40838</v>
      </c>
      <c r="G1095" s="25" t="s">
        <v>234</v>
      </c>
    </row>
    <row r="1096" spans="1:7" ht="12.75" customHeight="1" x14ac:dyDescent="0.2">
      <c r="B1096" s="113" t="s">
        <v>1156</v>
      </c>
      <c r="C1096" s="43" t="s">
        <v>50</v>
      </c>
      <c r="D1096" s="83"/>
      <c r="E1096" s="131">
        <v>3445</v>
      </c>
      <c r="F1096" s="136">
        <v>40838</v>
      </c>
      <c r="G1096" s="25" t="s">
        <v>234</v>
      </c>
    </row>
    <row r="1097" spans="1:7" ht="12.75" customHeight="1" x14ac:dyDescent="0.2">
      <c r="B1097" s="113" t="s">
        <v>1156</v>
      </c>
      <c r="C1097" s="43" t="s">
        <v>63</v>
      </c>
      <c r="D1097" s="83"/>
      <c r="E1097" s="131">
        <v>3445</v>
      </c>
      <c r="F1097" s="136">
        <v>40838</v>
      </c>
      <c r="G1097" s="25" t="s">
        <v>234</v>
      </c>
    </row>
    <row r="1098" spans="1:7" x14ac:dyDescent="0.2">
      <c r="B1098" s="113" t="s">
        <v>28</v>
      </c>
      <c r="C1098" s="43" t="s">
        <v>193</v>
      </c>
      <c r="D1098" s="83"/>
      <c r="E1098" s="131" t="s">
        <v>29</v>
      </c>
      <c r="F1098" s="136">
        <v>40838</v>
      </c>
      <c r="G1098" s="25" t="s">
        <v>234</v>
      </c>
    </row>
    <row r="1099" spans="1:7" x14ac:dyDescent="0.2">
      <c r="B1099" s="113" t="s">
        <v>1152</v>
      </c>
      <c r="C1099" s="43" t="s">
        <v>223</v>
      </c>
      <c r="D1099" s="83"/>
      <c r="E1099" s="131">
        <v>107308</v>
      </c>
      <c r="F1099" s="136">
        <v>40845</v>
      </c>
      <c r="G1099" s="25" t="s">
        <v>234</v>
      </c>
    </row>
    <row r="1100" spans="1:7" ht="12.75" customHeight="1" x14ac:dyDescent="0.2">
      <c r="B1100" s="113" t="s">
        <v>28</v>
      </c>
      <c r="C1100" s="43" t="s">
        <v>93</v>
      </c>
      <c r="D1100" s="83"/>
      <c r="E1100" s="131" t="s">
        <v>29</v>
      </c>
      <c r="F1100" s="136">
        <v>40845</v>
      </c>
      <c r="G1100" s="25" t="s">
        <v>234</v>
      </c>
    </row>
    <row r="1101" spans="1:7" ht="12.75" customHeight="1" x14ac:dyDescent="0.2">
      <c r="B1101" s="113" t="s">
        <v>1156</v>
      </c>
      <c r="C1101" s="43" t="s">
        <v>53</v>
      </c>
      <c r="D1101" s="83"/>
      <c r="E1101" s="131">
        <v>3488</v>
      </c>
      <c r="F1101" s="136">
        <v>40851</v>
      </c>
      <c r="G1101" s="25" t="s">
        <v>234</v>
      </c>
    </row>
    <row r="1102" spans="1:7" x14ac:dyDescent="0.2">
      <c r="B1102" s="113" t="s">
        <v>1152</v>
      </c>
      <c r="C1102" s="43" t="s">
        <v>44</v>
      </c>
      <c r="D1102" s="83"/>
      <c r="E1102" s="131">
        <v>107409</v>
      </c>
      <c r="F1102" s="136">
        <v>40852</v>
      </c>
      <c r="G1102" s="25" t="s">
        <v>234</v>
      </c>
    </row>
    <row r="1103" spans="1:7" ht="12.75" customHeight="1" x14ac:dyDescent="0.2">
      <c r="B1103" s="113" t="s">
        <v>1152</v>
      </c>
      <c r="C1103" s="43" t="s">
        <v>161</v>
      </c>
      <c r="D1103" s="83"/>
      <c r="E1103" s="131">
        <v>107409</v>
      </c>
      <c r="F1103" s="136">
        <v>40852</v>
      </c>
      <c r="G1103" s="25" t="s">
        <v>234</v>
      </c>
    </row>
    <row r="1104" spans="1:7" ht="12.75" customHeight="1" x14ac:dyDescent="0.2">
      <c r="B1104" s="113" t="s">
        <v>1156</v>
      </c>
      <c r="C1104" s="43" t="s">
        <v>83</v>
      </c>
      <c r="D1104" s="83"/>
      <c r="E1104" s="131">
        <v>3488</v>
      </c>
      <c r="F1104" s="136">
        <v>40852</v>
      </c>
      <c r="G1104" s="25" t="s">
        <v>234</v>
      </c>
    </row>
    <row r="1105" spans="2:7" ht="12.75" customHeight="1" x14ac:dyDescent="0.2">
      <c r="B1105" s="113" t="s">
        <v>1156</v>
      </c>
      <c r="C1105" s="43" t="s">
        <v>52</v>
      </c>
      <c r="D1105" s="83"/>
      <c r="E1105" s="131">
        <v>3488</v>
      </c>
      <c r="F1105" s="136">
        <v>40852</v>
      </c>
      <c r="G1105" s="25" t="s">
        <v>234</v>
      </c>
    </row>
    <row r="1106" spans="2:7" ht="12.75" customHeight="1" x14ac:dyDescent="0.2">
      <c r="B1106" s="113" t="s">
        <v>28</v>
      </c>
      <c r="C1106" s="43" t="s">
        <v>152</v>
      </c>
      <c r="D1106" s="83"/>
      <c r="E1106" s="131" t="s">
        <v>29</v>
      </c>
      <c r="F1106" s="136">
        <v>40860</v>
      </c>
      <c r="G1106" s="25" t="s">
        <v>234</v>
      </c>
    </row>
    <row r="1107" spans="2:7" ht="12.75" customHeight="1" x14ac:dyDescent="0.2">
      <c r="B1107" s="113" t="s">
        <v>1156</v>
      </c>
      <c r="C1107" s="43" t="s">
        <v>54</v>
      </c>
      <c r="D1107" s="83"/>
      <c r="E1107" s="131">
        <v>3511</v>
      </c>
      <c r="F1107" s="136">
        <v>40865</v>
      </c>
      <c r="G1107" s="25" t="s">
        <v>234</v>
      </c>
    </row>
    <row r="1108" spans="2:7" x14ac:dyDescent="0.2">
      <c r="B1108" s="113" t="s">
        <v>1156</v>
      </c>
      <c r="C1108" s="43" t="s">
        <v>55</v>
      </c>
      <c r="D1108" s="83"/>
      <c r="E1108" s="131">
        <v>3511</v>
      </c>
      <c r="F1108" s="136">
        <v>40865</v>
      </c>
      <c r="G1108" s="25" t="s">
        <v>234</v>
      </c>
    </row>
    <row r="1109" spans="2:7" ht="12.75" customHeight="1" x14ac:dyDescent="0.2">
      <c r="B1109" s="113" t="s">
        <v>1156</v>
      </c>
      <c r="C1109" s="43" t="s">
        <v>153</v>
      </c>
      <c r="D1109" s="83"/>
      <c r="E1109" s="131">
        <v>3511</v>
      </c>
      <c r="F1109" s="136">
        <v>40865</v>
      </c>
      <c r="G1109" s="25" t="s">
        <v>234</v>
      </c>
    </row>
    <row r="1110" spans="2:7" ht="22.5" customHeight="1" x14ac:dyDescent="0.2">
      <c r="B1110" s="113" t="s">
        <v>1157</v>
      </c>
      <c r="C1110" s="43" t="s">
        <v>224</v>
      </c>
      <c r="D1110" s="83"/>
      <c r="E1110" s="131">
        <v>7785</v>
      </c>
      <c r="F1110" s="136">
        <v>40866</v>
      </c>
      <c r="G1110" s="25" t="s">
        <v>234</v>
      </c>
    </row>
    <row r="1111" spans="2:7" ht="12.75" customHeight="1" x14ac:dyDescent="0.2">
      <c r="B1111" s="113" t="s">
        <v>1157</v>
      </c>
      <c r="C1111" s="43" t="s">
        <v>1</v>
      </c>
      <c r="D1111" s="83"/>
      <c r="E1111" s="131">
        <v>7938</v>
      </c>
      <c r="F1111" s="136">
        <v>40873</v>
      </c>
      <c r="G1111" s="25" t="s">
        <v>234</v>
      </c>
    </row>
    <row r="1112" spans="2:7" ht="12.75" customHeight="1" x14ac:dyDescent="0.2">
      <c r="B1112" s="113" t="s">
        <v>1156</v>
      </c>
      <c r="C1112" s="43" t="s">
        <v>225</v>
      </c>
      <c r="D1112" s="83"/>
      <c r="E1112" s="131">
        <v>3534</v>
      </c>
      <c r="F1112" s="136">
        <v>40880</v>
      </c>
      <c r="G1112" s="25" t="s">
        <v>234</v>
      </c>
    </row>
    <row r="1113" spans="2:7" ht="12.75" customHeight="1" x14ac:dyDescent="0.2">
      <c r="B1113" s="113" t="s">
        <v>1157</v>
      </c>
      <c r="C1113" s="43" t="s">
        <v>34</v>
      </c>
      <c r="D1113" s="83"/>
      <c r="E1113" s="131">
        <v>8060</v>
      </c>
      <c r="F1113" s="136">
        <v>40880</v>
      </c>
      <c r="G1113" s="25" t="s">
        <v>234</v>
      </c>
    </row>
    <row r="1114" spans="2:7" ht="12.75" customHeight="1" x14ac:dyDescent="0.2">
      <c r="B1114" s="113" t="s">
        <v>28</v>
      </c>
      <c r="C1114" s="43" t="s">
        <v>43</v>
      </c>
      <c r="D1114" s="83"/>
      <c r="E1114" s="131" t="s">
        <v>29</v>
      </c>
      <c r="F1114" s="136">
        <v>40880</v>
      </c>
      <c r="G1114" s="25" t="s">
        <v>234</v>
      </c>
    </row>
    <row r="1115" spans="2:7" ht="12.75" customHeight="1" x14ac:dyDescent="0.2">
      <c r="B1115" s="113" t="s">
        <v>28</v>
      </c>
      <c r="C1115" s="43" t="s">
        <v>181</v>
      </c>
      <c r="D1115" s="83"/>
      <c r="E1115" s="131" t="s">
        <v>29</v>
      </c>
      <c r="F1115" s="136">
        <v>40880</v>
      </c>
      <c r="G1115" s="25" t="s">
        <v>234</v>
      </c>
    </row>
    <row r="1116" spans="2:7" ht="12.75" customHeight="1" x14ac:dyDescent="0.2">
      <c r="B1116" s="113" t="s">
        <v>1156</v>
      </c>
      <c r="C1116" s="43" t="s">
        <v>197</v>
      </c>
      <c r="D1116" s="83"/>
      <c r="E1116" s="131">
        <v>3534</v>
      </c>
      <c r="F1116" s="136">
        <v>40892</v>
      </c>
      <c r="G1116" s="25" t="s">
        <v>234</v>
      </c>
    </row>
    <row r="1117" spans="2:7" ht="12.75" customHeight="1" x14ac:dyDescent="0.2">
      <c r="B1117" s="113" t="s">
        <v>1152</v>
      </c>
      <c r="C1117" s="43" t="s">
        <v>126</v>
      </c>
      <c r="D1117" s="83"/>
      <c r="E1117" s="131">
        <v>108358</v>
      </c>
      <c r="F1117" s="136">
        <v>40894</v>
      </c>
      <c r="G1117" s="25" t="s">
        <v>234</v>
      </c>
    </row>
    <row r="1118" spans="2:7" ht="12.75" customHeight="1" x14ac:dyDescent="0.2">
      <c r="B1118" s="113" t="s">
        <v>1157</v>
      </c>
      <c r="C1118" s="43" t="s">
        <v>192</v>
      </c>
      <c r="D1118" s="83"/>
      <c r="E1118" s="131">
        <v>8224</v>
      </c>
      <c r="F1118" s="136">
        <v>40894</v>
      </c>
      <c r="G1118" s="25" t="s">
        <v>234</v>
      </c>
    </row>
    <row r="1119" spans="2:7" ht="12.75" customHeight="1" x14ac:dyDescent="0.2">
      <c r="B1119" s="113" t="s">
        <v>1157</v>
      </c>
      <c r="C1119" s="43" t="s">
        <v>156</v>
      </c>
      <c r="D1119" s="83"/>
      <c r="E1119" s="131">
        <v>8224</v>
      </c>
      <c r="F1119" s="136">
        <v>40894</v>
      </c>
      <c r="G1119" s="25" t="s">
        <v>234</v>
      </c>
    </row>
    <row r="1120" spans="2:7" ht="12.75" customHeight="1" x14ac:dyDescent="0.2">
      <c r="B1120" s="113" t="s">
        <v>28</v>
      </c>
      <c r="C1120" s="43" t="s">
        <v>193</v>
      </c>
      <c r="D1120" s="83"/>
      <c r="E1120" s="131" t="s">
        <v>29</v>
      </c>
      <c r="F1120" s="136">
        <v>40894</v>
      </c>
      <c r="G1120" s="25" t="s">
        <v>234</v>
      </c>
    </row>
    <row r="1121" spans="2:7" ht="12.75" customHeight="1" x14ac:dyDescent="0.2">
      <c r="B1121" s="113" t="s">
        <v>1152</v>
      </c>
      <c r="C1121" s="43" t="s">
        <v>6</v>
      </c>
      <c r="D1121" s="83"/>
      <c r="E1121" s="131">
        <v>108445</v>
      </c>
      <c r="F1121" s="136">
        <v>40900</v>
      </c>
      <c r="G1121" s="25" t="s">
        <v>234</v>
      </c>
    </row>
    <row r="1122" spans="2:7" ht="12.75" customHeight="1" x14ac:dyDescent="0.2">
      <c r="B1122" s="113" t="s">
        <v>1157</v>
      </c>
      <c r="C1122" s="43" t="s">
        <v>6</v>
      </c>
      <c r="D1122" s="83"/>
      <c r="E1122" s="131">
        <v>8275</v>
      </c>
      <c r="F1122" s="136">
        <v>40900</v>
      </c>
      <c r="G1122" s="25" t="s">
        <v>234</v>
      </c>
    </row>
    <row r="1123" spans="2:7" ht="12.75" customHeight="1" x14ac:dyDescent="0.2">
      <c r="B1123" s="113" t="s">
        <v>1156</v>
      </c>
      <c r="C1123" s="43" t="s">
        <v>225</v>
      </c>
      <c r="D1123" s="83"/>
      <c r="E1123" s="131">
        <v>3535</v>
      </c>
      <c r="F1123" s="136">
        <v>40902</v>
      </c>
      <c r="G1123" s="25" t="s">
        <v>234</v>
      </c>
    </row>
    <row r="1124" spans="2:7" ht="12.75" customHeight="1" x14ac:dyDescent="0.2">
      <c r="B1124" s="113" t="s">
        <v>1157</v>
      </c>
      <c r="C1124" s="43" t="s">
        <v>10</v>
      </c>
      <c r="D1124" s="83"/>
      <c r="E1124" s="131">
        <v>8290</v>
      </c>
      <c r="F1124" s="136">
        <v>40902</v>
      </c>
      <c r="G1124" s="25" t="s">
        <v>234</v>
      </c>
    </row>
    <row r="1125" spans="2:7" x14ac:dyDescent="0.2">
      <c r="B1125" s="113" t="s">
        <v>1157</v>
      </c>
      <c r="C1125" s="43" t="s">
        <v>167</v>
      </c>
      <c r="D1125" s="83"/>
      <c r="E1125" s="131">
        <v>8290</v>
      </c>
      <c r="F1125" s="136">
        <v>40902</v>
      </c>
      <c r="G1125" s="25" t="s">
        <v>234</v>
      </c>
    </row>
    <row r="1126" spans="2:7" ht="12.75" customHeight="1" x14ac:dyDescent="0.2">
      <c r="B1126" s="113" t="s">
        <v>28</v>
      </c>
      <c r="C1126" s="43" t="s">
        <v>127</v>
      </c>
      <c r="D1126" s="83"/>
      <c r="E1126" s="131" t="s">
        <v>29</v>
      </c>
      <c r="F1126" s="136">
        <v>40916</v>
      </c>
      <c r="G1126" s="25" t="s">
        <v>234</v>
      </c>
    </row>
    <row r="1127" spans="2:7" ht="12.75" customHeight="1" x14ac:dyDescent="0.2">
      <c r="B1127" s="113" t="s">
        <v>28</v>
      </c>
      <c r="C1127" s="43" t="s">
        <v>138</v>
      </c>
      <c r="D1127" s="83"/>
      <c r="E1127" s="131" t="s">
        <v>29</v>
      </c>
      <c r="F1127" s="136">
        <v>40920</v>
      </c>
      <c r="G1127" s="25" t="s">
        <v>234</v>
      </c>
    </row>
    <row r="1128" spans="2:7" ht="12.75" customHeight="1" x14ac:dyDescent="0.2">
      <c r="B1128" s="113" t="s">
        <v>28</v>
      </c>
      <c r="C1128" s="43" t="s">
        <v>195</v>
      </c>
      <c r="D1128" s="83"/>
      <c r="E1128" s="131" t="s">
        <v>29</v>
      </c>
      <c r="F1128" s="136">
        <v>40922</v>
      </c>
      <c r="G1128" s="25" t="s">
        <v>234</v>
      </c>
    </row>
    <row r="1129" spans="2:7" x14ac:dyDescent="0.2">
      <c r="B1129" s="113" t="s">
        <v>28</v>
      </c>
      <c r="C1129" s="43" t="s">
        <v>180</v>
      </c>
      <c r="D1129" s="83"/>
      <c r="E1129" s="131" t="s">
        <v>29</v>
      </c>
      <c r="F1129" s="136">
        <v>40928</v>
      </c>
      <c r="G1129" s="25" t="s">
        <v>234</v>
      </c>
    </row>
    <row r="1130" spans="2:7" ht="12.75" customHeight="1" x14ac:dyDescent="0.2">
      <c r="B1130" s="113" t="s">
        <v>1152</v>
      </c>
      <c r="C1130" s="43" t="s">
        <v>33</v>
      </c>
      <c r="D1130" s="83"/>
      <c r="E1130" s="131">
        <v>108828</v>
      </c>
      <c r="F1130" s="136">
        <v>40931</v>
      </c>
      <c r="G1130" s="25" t="s">
        <v>234</v>
      </c>
    </row>
    <row r="1131" spans="2:7" x14ac:dyDescent="0.2">
      <c r="B1131" s="113" t="s">
        <v>1156</v>
      </c>
      <c r="C1131" s="43" t="s">
        <v>225</v>
      </c>
      <c r="D1131" s="83"/>
      <c r="E1131" s="131">
        <v>3535</v>
      </c>
      <c r="F1131" s="136">
        <v>40932</v>
      </c>
      <c r="G1131" s="25" t="s">
        <v>234</v>
      </c>
    </row>
    <row r="1132" spans="2:7" x14ac:dyDescent="0.2">
      <c r="B1132" s="113" t="s">
        <v>1152</v>
      </c>
      <c r="C1132" s="43" t="s">
        <v>44</v>
      </c>
      <c r="D1132" s="83"/>
      <c r="E1132" s="131">
        <v>108935</v>
      </c>
      <c r="F1132" s="136">
        <v>40935</v>
      </c>
      <c r="G1132" s="25" t="s">
        <v>234</v>
      </c>
    </row>
    <row r="1133" spans="2:7" ht="12.75" customHeight="1" x14ac:dyDescent="0.2">
      <c r="B1133" s="113" t="s">
        <v>28</v>
      </c>
      <c r="C1133" s="43" t="s">
        <v>93</v>
      </c>
      <c r="D1133" s="83"/>
      <c r="E1133" s="131" t="s">
        <v>29</v>
      </c>
      <c r="F1133" s="136">
        <v>40935</v>
      </c>
      <c r="G1133" s="25" t="s">
        <v>234</v>
      </c>
    </row>
    <row r="1134" spans="2:7" ht="12.75" customHeight="1" x14ac:dyDescent="0.2">
      <c r="B1134" s="113" t="s">
        <v>1156</v>
      </c>
      <c r="C1134" s="43" t="s">
        <v>187</v>
      </c>
      <c r="D1134" s="83"/>
      <c r="E1134" s="131">
        <v>3535</v>
      </c>
      <c r="F1134" s="136">
        <v>40950</v>
      </c>
      <c r="G1134" s="25" t="s">
        <v>234</v>
      </c>
    </row>
    <row r="1135" spans="2:7" ht="12.75" customHeight="1" x14ac:dyDescent="0.2">
      <c r="B1135" s="113" t="s">
        <v>1156</v>
      </c>
      <c r="C1135" s="43" t="s">
        <v>188</v>
      </c>
      <c r="D1135" s="83"/>
      <c r="E1135" s="131">
        <v>3535</v>
      </c>
      <c r="F1135" s="136">
        <v>40950</v>
      </c>
      <c r="G1135" s="25" t="s">
        <v>234</v>
      </c>
    </row>
    <row r="1136" spans="2:7" ht="12.75" customHeight="1" x14ac:dyDescent="0.2">
      <c r="B1136" s="113" t="s">
        <v>1156</v>
      </c>
      <c r="C1136" s="43" t="s">
        <v>197</v>
      </c>
      <c r="D1136" s="83"/>
      <c r="E1136" s="131">
        <v>3535</v>
      </c>
      <c r="F1136" s="136">
        <v>40950</v>
      </c>
      <c r="G1136" s="25" t="s">
        <v>234</v>
      </c>
    </row>
    <row r="1137" spans="2:7" ht="12.75" customHeight="1" x14ac:dyDescent="0.2">
      <c r="B1137" s="113" t="s">
        <v>28</v>
      </c>
      <c r="C1137" s="43" t="s">
        <v>138</v>
      </c>
      <c r="D1137" s="83"/>
      <c r="E1137" s="131" t="s">
        <v>29</v>
      </c>
      <c r="F1137" s="136">
        <v>40950</v>
      </c>
      <c r="G1137" s="25" t="s">
        <v>234</v>
      </c>
    </row>
    <row r="1138" spans="2:7" ht="12.75" customHeight="1" x14ac:dyDescent="0.2">
      <c r="B1138" s="113" t="s">
        <v>28</v>
      </c>
      <c r="C1138" s="43" t="s">
        <v>195</v>
      </c>
      <c r="D1138" s="83"/>
      <c r="E1138" s="131" t="s">
        <v>29</v>
      </c>
      <c r="F1138" s="136">
        <v>40950</v>
      </c>
      <c r="G1138" s="25" t="s">
        <v>234</v>
      </c>
    </row>
    <row r="1139" spans="2:7" ht="12.75" customHeight="1" x14ac:dyDescent="0.2">
      <c r="B1139" s="113" t="s">
        <v>28</v>
      </c>
      <c r="C1139" s="43" t="s">
        <v>226</v>
      </c>
      <c r="D1139" s="83"/>
      <c r="E1139" s="131" t="s">
        <v>29</v>
      </c>
      <c r="F1139" s="136">
        <v>40950</v>
      </c>
      <c r="G1139" s="25" t="s">
        <v>234</v>
      </c>
    </row>
    <row r="1140" spans="2:7" ht="12.75" customHeight="1" x14ac:dyDescent="0.2">
      <c r="B1140" s="113" t="s">
        <v>1152</v>
      </c>
      <c r="C1140" s="78" t="s">
        <v>236</v>
      </c>
      <c r="E1140" s="131">
        <v>109300</v>
      </c>
      <c r="F1140" s="136">
        <v>40957</v>
      </c>
      <c r="G1140" s="25" t="s">
        <v>234</v>
      </c>
    </row>
    <row r="1141" spans="2:7" x14ac:dyDescent="0.2">
      <c r="B1141" s="113" t="s">
        <v>1156</v>
      </c>
      <c r="C1141" s="43" t="s">
        <v>225</v>
      </c>
      <c r="D1141" s="83"/>
      <c r="E1141" s="131">
        <v>3535</v>
      </c>
      <c r="F1141" s="136">
        <v>40957</v>
      </c>
      <c r="G1141" s="25" t="s">
        <v>234</v>
      </c>
    </row>
    <row r="1142" spans="2:7" ht="12.75" customHeight="1" x14ac:dyDescent="0.2">
      <c r="B1142" s="113" t="s">
        <v>28</v>
      </c>
      <c r="C1142" s="43" t="s">
        <v>43</v>
      </c>
      <c r="D1142" s="83"/>
      <c r="E1142" s="131" t="s">
        <v>29</v>
      </c>
      <c r="F1142" s="136">
        <v>40957</v>
      </c>
      <c r="G1142" s="25" t="s">
        <v>234</v>
      </c>
    </row>
    <row r="1143" spans="2:7" ht="12.75" customHeight="1" x14ac:dyDescent="0.2">
      <c r="B1143" s="113" t="s">
        <v>1157</v>
      </c>
      <c r="C1143" s="43" t="s">
        <v>156</v>
      </c>
      <c r="D1143" s="83"/>
      <c r="E1143" s="131">
        <v>8935</v>
      </c>
      <c r="F1143" s="136">
        <v>40969</v>
      </c>
      <c r="G1143" s="25" t="s">
        <v>234</v>
      </c>
    </row>
    <row r="1144" spans="2:7" x14ac:dyDescent="0.2">
      <c r="B1144" s="113" t="s">
        <v>1156</v>
      </c>
      <c r="C1144" s="43" t="s">
        <v>225</v>
      </c>
      <c r="D1144" s="83"/>
      <c r="E1144" s="131">
        <v>3550</v>
      </c>
      <c r="F1144" s="136">
        <v>40978</v>
      </c>
      <c r="G1144" s="25" t="s">
        <v>234</v>
      </c>
    </row>
    <row r="1145" spans="2:7" ht="12.75" customHeight="1" x14ac:dyDescent="0.2">
      <c r="B1145" s="113" t="s">
        <v>28</v>
      </c>
      <c r="C1145" s="43" t="s">
        <v>195</v>
      </c>
      <c r="D1145" s="83"/>
      <c r="E1145" s="131" t="s">
        <v>29</v>
      </c>
      <c r="F1145" s="136">
        <v>40978</v>
      </c>
      <c r="G1145" s="25" t="s">
        <v>234</v>
      </c>
    </row>
    <row r="1146" spans="2:7" ht="12.75" customHeight="1" x14ac:dyDescent="0.2">
      <c r="B1146" s="113" t="s">
        <v>28</v>
      </c>
      <c r="C1146" s="43" t="s">
        <v>226</v>
      </c>
      <c r="D1146" s="83"/>
      <c r="E1146" s="131" t="s">
        <v>29</v>
      </c>
      <c r="F1146" s="136">
        <v>40978</v>
      </c>
      <c r="G1146" s="25" t="s">
        <v>234</v>
      </c>
    </row>
    <row r="1147" spans="2:7" x14ac:dyDescent="0.2">
      <c r="B1147" s="113" t="s">
        <v>28</v>
      </c>
      <c r="C1147" s="43" t="s">
        <v>138</v>
      </c>
      <c r="D1147" s="83"/>
      <c r="E1147" s="131" t="s">
        <v>29</v>
      </c>
      <c r="F1147" s="136">
        <v>40978</v>
      </c>
      <c r="G1147" s="25" t="s">
        <v>234</v>
      </c>
    </row>
    <row r="1148" spans="2:7" x14ac:dyDescent="0.2">
      <c r="B1148" s="113" t="s">
        <v>1157</v>
      </c>
      <c r="C1148" s="43" t="s">
        <v>6</v>
      </c>
      <c r="D1148" s="83"/>
      <c r="E1148" s="131">
        <v>9403</v>
      </c>
      <c r="F1148" s="136">
        <v>40984</v>
      </c>
      <c r="G1148" s="25" t="s">
        <v>234</v>
      </c>
    </row>
    <row r="1149" spans="2:7" ht="12.75" customHeight="1" x14ac:dyDescent="0.2">
      <c r="B1149" s="113" t="s">
        <v>1156</v>
      </c>
      <c r="C1149" s="43" t="s">
        <v>99</v>
      </c>
      <c r="D1149" s="83"/>
      <c r="E1149" s="131">
        <v>3582</v>
      </c>
      <c r="F1149" s="136">
        <v>40985</v>
      </c>
      <c r="G1149" s="25" t="s">
        <v>234</v>
      </c>
    </row>
    <row r="1150" spans="2:7" ht="12.75" customHeight="1" x14ac:dyDescent="0.2">
      <c r="B1150" s="113" t="s">
        <v>28</v>
      </c>
      <c r="C1150" s="43" t="s">
        <v>116</v>
      </c>
      <c r="D1150" s="83"/>
      <c r="E1150" s="131" t="s">
        <v>29</v>
      </c>
      <c r="F1150" s="136">
        <v>40985</v>
      </c>
      <c r="G1150" s="25" t="s">
        <v>234</v>
      </c>
    </row>
    <row r="1151" spans="2:7" x14ac:dyDescent="0.2">
      <c r="B1151" s="113" t="s">
        <v>28</v>
      </c>
      <c r="C1151" s="43" t="s">
        <v>212</v>
      </c>
      <c r="D1151" s="83"/>
      <c r="E1151" s="131" t="s">
        <v>29</v>
      </c>
      <c r="F1151" s="136">
        <v>40986</v>
      </c>
      <c r="G1151" s="25" t="s">
        <v>234</v>
      </c>
    </row>
    <row r="1152" spans="2:7" x14ac:dyDescent="0.2">
      <c r="B1152" s="113" t="s">
        <v>28</v>
      </c>
      <c r="C1152" s="43" t="s">
        <v>141</v>
      </c>
      <c r="D1152" s="83"/>
      <c r="E1152" s="131" t="s">
        <v>29</v>
      </c>
      <c r="F1152" s="136">
        <v>40992</v>
      </c>
      <c r="G1152" s="25" t="s">
        <v>234</v>
      </c>
    </row>
    <row r="1153" spans="1:7" ht="12.75" customHeight="1" x14ac:dyDescent="0.2">
      <c r="B1153" s="113" t="s">
        <v>28</v>
      </c>
      <c r="C1153" s="43" t="s">
        <v>201</v>
      </c>
      <c r="D1153" s="83"/>
      <c r="E1153" s="131" t="s">
        <v>29</v>
      </c>
      <c r="F1153" s="136">
        <v>40992</v>
      </c>
      <c r="G1153" s="25" t="s">
        <v>234</v>
      </c>
    </row>
    <row r="1154" spans="1:7" x14ac:dyDescent="0.2">
      <c r="B1154" s="113" t="s">
        <v>216</v>
      </c>
      <c r="C1154" s="43" t="s">
        <v>200</v>
      </c>
      <c r="D1154" s="83"/>
      <c r="E1154" s="131" t="s">
        <v>29</v>
      </c>
      <c r="F1154" s="136">
        <v>40992</v>
      </c>
      <c r="G1154" s="25" t="s">
        <v>234</v>
      </c>
    </row>
    <row r="1155" spans="1:7" x14ac:dyDescent="0.2">
      <c r="B1155" s="113" t="s">
        <v>1156</v>
      </c>
      <c r="C1155" s="43" t="s">
        <v>197</v>
      </c>
      <c r="D1155" s="83"/>
      <c r="E1155" s="131">
        <v>3727</v>
      </c>
      <c r="F1155" s="136">
        <v>41005</v>
      </c>
      <c r="G1155" s="25" t="s">
        <v>234</v>
      </c>
    </row>
    <row r="1156" spans="1:7" ht="12.75" customHeight="1" x14ac:dyDescent="0.2">
      <c r="B1156" s="113" t="s">
        <v>28</v>
      </c>
      <c r="C1156" s="43" t="s">
        <v>211</v>
      </c>
      <c r="D1156" s="83"/>
      <c r="E1156" s="131" t="s">
        <v>29</v>
      </c>
      <c r="F1156" s="136">
        <v>41006</v>
      </c>
      <c r="G1156" s="25" t="s">
        <v>234</v>
      </c>
    </row>
    <row r="1157" spans="1:7" ht="12.75" customHeight="1" x14ac:dyDescent="0.2">
      <c r="A1157" s="113" t="s">
        <v>431</v>
      </c>
      <c r="B1157" s="113" t="s">
        <v>1157</v>
      </c>
      <c r="C1157" s="43" t="s">
        <v>227</v>
      </c>
      <c r="D1157" s="83"/>
      <c r="E1157" s="131">
        <v>9964</v>
      </c>
      <c r="F1157" s="136">
        <v>41007</v>
      </c>
      <c r="G1157" s="22" t="s">
        <v>234</v>
      </c>
    </row>
    <row r="1158" spans="1:7" x14ac:dyDescent="0.2">
      <c r="B1158" s="113" t="s">
        <v>1156</v>
      </c>
      <c r="C1158" s="43" t="s">
        <v>50</v>
      </c>
      <c r="D1158" s="83"/>
      <c r="E1158" s="131">
        <v>3727</v>
      </c>
      <c r="F1158" s="136">
        <v>41007</v>
      </c>
      <c r="G1158" s="25" t="s">
        <v>234</v>
      </c>
    </row>
    <row r="1159" spans="1:7" ht="12.75" customHeight="1" x14ac:dyDescent="0.2">
      <c r="B1159" s="113" t="s">
        <v>1156</v>
      </c>
      <c r="C1159" s="43" t="s">
        <v>63</v>
      </c>
      <c r="D1159" s="83"/>
      <c r="E1159" s="131">
        <v>3727</v>
      </c>
      <c r="F1159" s="136">
        <v>41007</v>
      </c>
      <c r="G1159" s="25" t="s">
        <v>234</v>
      </c>
    </row>
    <row r="1160" spans="1:7" ht="12.75" customHeight="1" x14ac:dyDescent="0.2">
      <c r="B1160" s="113" t="s">
        <v>1156</v>
      </c>
      <c r="C1160" s="43" t="s">
        <v>58</v>
      </c>
      <c r="D1160" s="83"/>
      <c r="E1160" s="131">
        <v>3727</v>
      </c>
      <c r="F1160" s="136">
        <v>41007</v>
      </c>
      <c r="G1160" s="25" t="s">
        <v>234</v>
      </c>
    </row>
    <row r="1161" spans="1:7" x14ac:dyDescent="0.2">
      <c r="B1161" s="113" t="s">
        <v>28</v>
      </c>
      <c r="C1161" s="43" t="s">
        <v>195</v>
      </c>
      <c r="D1161" s="83"/>
      <c r="E1161" s="131" t="s">
        <v>29</v>
      </c>
      <c r="F1161" s="136">
        <v>41007</v>
      </c>
      <c r="G1161" s="25" t="s">
        <v>234</v>
      </c>
    </row>
    <row r="1162" spans="1:7" x14ac:dyDescent="0.2">
      <c r="B1162" s="113" t="s">
        <v>1156</v>
      </c>
      <c r="C1162" s="43" t="s">
        <v>53</v>
      </c>
      <c r="D1162" s="83"/>
      <c r="E1162" s="131">
        <v>3756</v>
      </c>
      <c r="F1162" s="136">
        <v>41012</v>
      </c>
      <c r="G1162" s="25" t="s">
        <v>234</v>
      </c>
    </row>
    <row r="1163" spans="1:7" x14ac:dyDescent="0.2">
      <c r="B1163" s="113" t="s">
        <v>1156</v>
      </c>
      <c r="C1163" s="43" t="s">
        <v>87</v>
      </c>
      <c r="D1163" s="83"/>
      <c r="E1163" s="131">
        <v>3756</v>
      </c>
      <c r="F1163" s="136">
        <v>41013</v>
      </c>
      <c r="G1163" s="25" t="s">
        <v>234</v>
      </c>
    </row>
    <row r="1164" spans="1:7" ht="12.75" customHeight="1" x14ac:dyDescent="0.2">
      <c r="B1164" s="113" t="s">
        <v>1156</v>
      </c>
      <c r="C1164" s="43" t="s">
        <v>84</v>
      </c>
      <c r="D1164" s="83"/>
      <c r="E1164" s="131">
        <v>3756</v>
      </c>
      <c r="F1164" s="136">
        <v>41013</v>
      </c>
      <c r="G1164" s="25" t="s">
        <v>234</v>
      </c>
    </row>
    <row r="1165" spans="1:7" x14ac:dyDescent="0.2">
      <c r="B1165" s="113" t="s">
        <v>1156</v>
      </c>
      <c r="C1165" s="43" t="s">
        <v>76</v>
      </c>
      <c r="D1165" s="83"/>
      <c r="E1165" s="131">
        <v>3756</v>
      </c>
      <c r="F1165" s="136">
        <v>41013</v>
      </c>
      <c r="G1165" s="25" t="s">
        <v>234</v>
      </c>
    </row>
    <row r="1166" spans="1:7" x14ac:dyDescent="0.2">
      <c r="B1166" s="113" t="s">
        <v>28</v>
      </c>
      <c r="C1166" s="43" t="s">
        <v>222</v>
      </c>
      <c r="D1166" s="83"/>
      <c r="E1166" s="131" t="s">
        <v>29</v>
      </c>
      <c r="F1166" s="136">
        <v>41013</v>
      </c>
      <c r="G1166" s="25" t="s">
        <v>234</v>
      </c>
    </row>
    <row r="1167" spans="1:7" ht="12.75" customHeight="1" x14ac:dyDescent="0.2">
      <c r="B1167" s="113" t="s">
        <v>28</v>
      </c>
      <c r="C1167" s="43" t="s">
        <v>184</v>
      </c>
      <c r="D1167" s="83"/>
      <c r="E1167" s="131" t="s">
        <v>29</v>
      </c>
      <c r="F1167" s="136">
        <v>41014</v>
      </c>
      <c r="G1167" s="25" t="s">
        <v>234</v>
      </c>
    </row>
    <row r="1168" spans="1:7" x14ac:dyDescent="0.2">
      <c r="B1168" s="113" t="s">
        <v>1156</v>
      </c>
      <c r="C1168" s="43" t="s">
        <v>59</v>
      </c>
      <c r="D1168" s="83"/>
      <c r="E1168" s="131">
        <v>3786</v>
      </c>
      <c r="F1168" s="136">
        <v>41020</v>
      </c>
      <c r="G1168" s="25" t="s">
        <v>234</v>
      </c>
    </row>
    <row r="1169" spans="2:7" ht="12.75" customHeight="1" x14ac:dyDescent="0.2">
      <c r="B1169" s="113" t="s">
        <v>1156</v>
      </c>
      <c r="C1169" s="43" t="s">
        <v>83</v>
      </c>
      <c r="D1169" s="83"/>
      <c r="E1169" s="131">
        <v>3786</v>
      </c>
      <c r="F1169" s="136">
        <v>41020</v>
      </c>
      <c r="G1169" s="25" t="s">
        <v>234</v>
      </c>
    </row>
    <row r="1170" spans="2:7" x14ac:dyDescent="0.2">
      <c r="B1170" s="113" t="s">
        <v>1156</v>
      </c>
      <c r="C1170" s="43" t="s">
        <v>52</v>
      </c>
      <c r="D1170" s="83"/>
      <c r="E1170" s="131">
        <v>3786</v>
      </c>
      <c r="F1170" s="136">
        <v>41020</v>
      </c>
      <c r="G1170" s="25" t="s">
        <v>234</v>
      </c>
    </row>
    <row r="1171" spans="2:7" x14ac:dyDescent="0.2">
      <c r="B1171" s="113" t="s">
        <v>28</v>
      </c>
      <c r="C1171" s="43" t="s">
        <v>226</v>
      </c>
      <c r="D1171" s="83"/>
      <c r="E1171" s="131" t="s">
        <v>29</v>
      </c>
      <c r="F1171" s="136">
        <v>41020</v>
      </c>
      <c r="G1171" s="25" t="s">
        <v>234</v>
      </c>
    </row>
    <row r="1172" spans="2:7" x14ac:dyDescent="0.2">
      <c r="B1172" s="113" t="s">
        <v>28</v>
      </c>
      <c r="C1172" s="43" t="s">
        <v>93</v>
      </c>
      <c r="D1172" s="83"/>
      <c r="E1172" s="131" t="s">
        <v>29</v>
      </c>
      <c r="F1172" s="136">
        <v>41020</v>
      </c>
      <c r="G1172" s="25" t="s">
        <v>234</v>
      </c>
    </row>
    <row r="1173" spans="2:7" x14ac:dyDescent="0.2">
      <c r="B1173" s="113" t="s">
        <v>1156</v>
      </c>
      <c r="C1173" s="43" t="s">
        <v>24</v>
      </c>
      <c r="D1173" s="83"/>
      <c r="E1173" s="131">
        <v>3820</v>
      </c>
      <c r="F1173" s="136">
        <v>41026</v>
      </c>
      <c r="G1173" s="25" t="s">
        <v>234</v>
      </c>
    </row>
    <row r="1174" spans="2:7" ht="12.75" customHeight="1" x14ac:dyDescent="0.2">
      <c r="B1174" s="113" t="s">
        <v>1156</v>
      </c>
      <c r="C1174" s="43" t="s">
        <v>214</v>
      </c>
      <c r="D1174" s="83"/>
      <c r="E1174" s="131">
        <v>3820</v>
      </c>
      <c r="F1174" s="136">
        <v>41026</v>
      </c>
      <c r="G1174" s="25" t="s">
        <v>234</v>
      </c>
    </row>
    <row r="1175" spans="2:7" x14ac:dyDescent="0.2">
      <c r="B1175" s="113" t="s">
        <v>1156</v>
      </c>
      <c r="C1175" s="43" t="s">
        <v>213</v>
      </c>
      <c r="D1175" s="83"/>
      <c r="E1175" s="131">
        <v>3820</v>
      </c>
      <c r="F1175" s="136">
        <v>41026</v>
      </c>
      <c r="G1175" s="25" t="s">
        <v>234</v>
      </c>
    </row>
    <row r="1176" spans="2:7" ht="12.75" customHeight="1" x14ac:dyDescent="0.2">
      <c r="B1176" s="113" t="s">
        <v>1157</v>
      </c>
      <c r="C1176" s="78" t="s">
        <v>228</v>
      </c>
      <c r="E1176" s="131">
        <v>10480</v>
      </c>
      <c r="F1176" s="136">
        <v>41026</v>
      </c>
      <c r="G1176" s="25" t="s">
        <v>234</v>
      </c>
    </row>
    <row r="1177" spans="2:7" x14ac:dyDescent="0.2">
      <c r="B1177" s="113" t="s">
        <v>1156</v>
      </c>
      <c r="C1177" s="43" t="s">
        <v>218</v>
      </c>
      <c r="D1177" s="83"/>
      <c r="E1177" s="131">
        <v>3820</v>
      </c>
      <c r="F1177" s="136">
        <v>41034</v>
      </c>
      <c r="G1177" s="25" t="s">
        <v>234</v>
      </c>
    </row>
    <row r="1178" spans="2:7" x14ac:dyDescent="0.2">
      <c r="B1178" s="113" t="s">
        <v>1156</v>
      </c>
      <c r="C1178" s="43" t="s">
        <v>82</v>
      </c>
      <c r="D1178" s="83"/>
      <c r="E1178" s="131">
        <v>3820</v>
      </c>
      <c r="F1178" s="136">
        <v>41034</v>
      </c>
      <c r="G1178" s="25" t="s">
        <v>234</v>
      </c>
    </row>
    <row r="1179" spans="2:7" ht="12.75" customHeight="1" x14ac:dyDescent="0.2">
      <c r="B1179" s="113" t="s">
        <v>28</v>
      </c>
      <c r="C1179" s="43" t="s">
        <v>195</v>
      </c>
      <c r="D1179" s="83"/>
      <c r="E1179" s="131" t="s">
        <v>29</v>
      </c>
      <c r="F1179" s="136">
        <v>41035</v>
      </c>
      <c r="G1179" s="25" t="s">
        <v>234</v>
      </c>
    </row>
    <row r="1180" spans="2:7" ht="12.75" customHeight="1" x14ac:dyDescent="0.2">
      <c r="B1180" s="113" t="s">
        <v>28</v>
      </c>
      <c r="C1180" s="43" t="s">
        <v>138</v>
      </c>
      <c r="D1180" s="83"/>
      <c r="E1180" s="131" t="s">
        <v>29</v>
      </c>
      <c r="F1180" s="136">
        <v>41038</v>
      </c>
      <c r="G1180" s="25" t="s">
        <v>234</v>
      </c>
    </row>
    <row r="1181" spans="2:7" ht="12.75" customHeight="1" x14ac:dyDescent="0.2">
      <c r="B1181" s="113" t="s">
        <v>1156</v>
      </c>
      <c r="C1181" s="43" t="s">
        <v>54</v>
      </c>
      <c r="D1181" s="83"/>
      <c r="E1181" s="131">
        <v>3856</v>
      </c>
      <c r="F1181" s="136">
        <v>41040</v>
      </c>
      <c r="G1181" s="25" t="s">
        <v>234</v>
      </c>
    </row>
    <row r="1182" spans="2:7" ht="12.75" customHeight="1" x14ac:dyDescent="0.2">
      <c r="B1182" s="113" t="s">
        <v>1156</v>
      </c>
      <c r="C1182" s="43" t="s">
        <v>55</v>
      </c>
      <c r="D1182" s="83"/>
      <c r="E1182" s="131">
        <v>3856</v>
      </c>
      <c r="F1182" s="136">
        <v>41040</v>
      </c>
      <c r="G1182" s="25" t="s">
        <v>234</v>
      </c>
    </row>
    <row r="1183" spans="2:7" ht="12.75" customHeight="1" x14ac:dyDescent="0.2">
      <c r="B1183" s="113" t="s">
        <v>1156</v>
      </c>
      <c r="C1183" s="43" t="s">
        <v>153</v>
      </c>
      <c r="D1183" s="83"/>
      <c r="E1183" s="131">
        <v>3856</v>
      </c>
      <c r="F1183" s="136">
        <v>41040</v>
      </c>
      <c r="G1183" s="25" t="s">
        <v>234</v>
      </c>
    </row>
    <row r="1184" spans="2:7" x14ac:dyDescent="0.2">
      <c r="B1184" s="113" t="s">
        <v>28</v>
      </c>
      <c r="C1184" s="43" t="s">
        <v>43</v>
      </c>
      <c r="D1184" s="83"/>
      <c r="E1184" s="131" t="s">
        <v>29</v>
      </c>
      <c r="F1184" s="136">
        <v>41041</v>
      </c>
      <c r="G1184" s="25" t="s">
        <v>234</v>
      </c>
    </row>
    <row r="1185" spans="1:7" ht="12.75" customHeight="1" x14ac:dyDescent="0.2">
      <c r="B1185" s="113" t="s">
        <v>1157</v>
      </c>
      <c r="C1185" s="43" t="s">
        <v>1</v>
      </c>
      <c r="D1185" s="83"/>
      <c r="E1185" s="131">
        <v>11081</v>
      </c>
      <c r="F1185" s="136">
        <v>41046</v>
      </c>
      <c r="G1185" s="25" t="s">
        <v>234</v>
      </c>
    </row>
    <row r="1186" spans="1:7" ht="12.75" customHeight="1" x14ac:dyDescent="0.2">
      <c r="B1186" s="113" t="s">
        <v>1157</v>
      </c>
      <c r="C1186" s="43" t="s">
        <v>156</v>
      </c>
      <c r="D1186" s="83"/>
      <c r="E1186" s="131">
        <v>11329</v>
      </c>
      <c r="F1186" s="136">
        <v>41053</v>
      </c>
      <c r="G1186" s="25" t="s">
        <v>234</v>
      </c>
    </row>
    <row r="1187" spans="1:7" x14ac:dyDescent="0.2">
      <c r="B1187" s="113" t="s">
        <v>1157</v>
      </c>
      <c r="C1187" s="43" t="s">
        <v>229</v>
      </c>
      <c r="D1187" s="83"/>
      <c r="E1187" s="131">
        <v>11329</v>
      </c>
      <c r="F1187" s="136">
        <v>41053</v>
      </c>
      <c r="G1187" s="25" t="s">
        <v>234</v>
      </c>
    </row>
    <row r="1188" spans="1:7" ht="12.75" customHeight="1" x14ac:dyDescent="0.2">
      <c r="B1188" s="113" t="s">
        <v>1157</v>
      </c>
      <c r="C1188" s="43" t="s">
        <v>79</v>
      </c>
      <c r="D1188" s="83"/>
      <c r="E1188" s="131">
        <v>11329</v>
      </c>
      <c r="F1188" s="136">
        <v>41053</v>
      </c>
      <c r="G1188" s="25" t="s">
        <v>234</v>
      </c>
    </row>
    <row r="1189" spans="1:7" x14ac:dyDescent="0.2">
      <c r="B1189" s="113" t="s">
        <v>1156</v>
      </c>
      <c r="C1189" s="78" t="s">
        <v>230</v>
      </c>
      <c r="E1189" s="131">
        <v>3932</v>
      </c>
      <c r="F1189" s="136">
        <v>41055</v>
      </c>
      <c r="G1189" s="25" t="s">
        <v>234</v>
      </c>
    </row>
    <row r="1190" spans="1:7" x14ac:dyDescent="0.2">
      <c r="B1190" s="113" t="s">
        <v>1156</v>
      </c>
      <c r="C1190" s="43" t="s">
        <v>197</v>
      </c>
      <c r="D1190" s="83"/>
      <c r="E1190" s="131">
        <v>3998</v>
      </c>
      <c r="F1190" s="136">
        <v>41061</v>
      </c>
      <c r="G1190" s="25" t="s">
        <v>234</v>
      </c>
    </row>
    <row r="1191" spans="1:7" ht="12.75" customHeight="1" x14ac:dyDescent="0.2">
      <c r="B1191" s="113" t="s">
        <v>28</v>
      </c>
      <c r="C1191" s="43" t="s">
        <v>181</v>
      </c>
      <c r="D1191" s="83"/>
      <c r="E1191" s="131" t="s">
        <v>29</v>
      </c>
      <c r="F1191" s="136">
        <v>41061</v>
      </c>
      <c r="G1191" s="25" t="s">
        <v>234</v>
      </c>
    </row>
    <row r="1192" spans="1:7" ht="22.5" customHeight="1" x14ac:dyDescent="0.2">
      <c r="B1192" s="113" t="s">
        <v>1156</v>
      </c>
      <c r="C1192" s="78" t="s">
        <v>231</v>
      </c>
      <c r="E1192" s="131">
        <v>4003</v>
      </c>
      <c r="F1192" s="136">
        <v>41066</v>
      </c>
      <c r="G1192" s="25" t="s">
        <v>234</v>
      </c>
    </row>
    <row r="1193" spans="1:7" x14ac:dyDescent="0.2">
      <c r="B1193" s="113" t="s">
        <v>1156</v>
      </c>
      <c r="C1193" s="43" t="s">
        <v>12</v>
      </c>
      <c r="D1193" s="83"/>
      <c r="E1193" s="131">
        <v>4003</v>
      </c>
      <c r="F1193" s="136">
        <v>41066</v>
      </c>
      <c r="G1193" s="25" t="s">
        <v>234</v>
      </c>
    </row>
    <row r="1194" spans="1:7" ht="22.5" x14ac:dyDescent="0.2">
      <c r="B1194" s="113" t="s">
        <v>1157</v>
      </c>
      <c r="C1194" s="43" t="s">
        <v>233</v>
      </c>
      <c r="D1194" s="83"/>
      <c r="E1194" s="131">
        <v>11954</v>
      </c>
      <c r="F1194" s="136">
        <v>41070</v>
      </c>
      <c r="G1194" s="25" t="s">
        <v>234</v>
      </c>
    </row>
    <row r="1195" spans="1:7" ht="12.75" customHeight="1" x14ac:dyDescent="0.2">
      <c r="B1195" s="113" t="s">
        <v>1157</v>
      </c>
      <c r="C1195" s="43" t="s">
        <v>10</v>
      </c>
      <c r="D1195" s="83"/>
      <c r="E1195" s="131">
        <v>12419</v>
      </c>
      <c r="F1195" s="136">
        <v>41083</v>
      </c>
      <c r="G1195" s="25" t="s">
        <v>234</v>
      </c>
    </row>
    <row r="1196" spans="1:7" ht="12.75" customHeight="1" x14ac:dyDescent="0.2">
      <c r="B1196" s="113" t="s">
        <v>1157</v>
      </c>
      <c r="C1196" s="43" t="s">
        <v>167</v>
      </c>
      <c r="D1196" s="83"/>
      <c r="E1196" s="131">
        <v>12419</v>
      </c>
      <c r="F1196" s="136">
        <v>41083</v>
      </c>
      <c r="G1196" s="25" t="s">
        <v>234</v>
      </c>
    </row>
    <row r="1197" spans="1:7" ht="12.75" customHeight="1" x14ac:dyDescent="0.2">
      <c r="A1197" s="113" t="s">
        <v>436</v>
      </c>
      <c r="B1197" s="113" t="s">
        <v>1157</v>
      </c>
      <c r="C1197" s="78" t="s">
        <v>25</v>
      </c>
      <c r="E1197" s="131">
        <v>12645</v>
      </c>
      <c r="F1197" s="136">
        <v>41089</v>
      </c>
      <c r="G1197" s="28" t="s">
        <v>234</v>
      </c>
    </row>
    <row r="1198" spans="1:7" ht="12.75" customHeight="1" x14ac:dyDescent="0.2">
      <c r="B1198" s="113" t="s">
        <v>28</v>
      </c>
      <c r="C1198" s="78" t="s">
        <v>195</v>
      </c>
      <c r="E1198" s="131" t="s">
        <v>29</v>
      </c>
      <c r="F1198" s="136">
        <v>41089</v>
      </c>
      <c r="G1198" s="25" t="s">
        <v>234</v>
      </c>
    </row>
    <row r="1199" spans="1:7" ht="12.75" customHeight="1" x14ac:dyDescent="0.2">
      <c r="B1199" s="113" t="s">
        <v>28</v>
      </c>
      <c r="C1199" s="78" t="s">
        <v>47</v>
      </c>
      <c r="E1199" s="131" t="s">
        <v>29</v>
      </c>
      <c r="F1199" s="136">
        <v>41090</v>
      </c>
      <c r="G1199" s="25" t="s">
        <v>234</v>
      </c>
    </row>
    <row r="1200" spans="1:7" ht="12.75" customHeight="1" x14ac:dyDescent="0.2">
      <c r="B1200" s="113" t="s">
        <v>28</v>
      </c>
      <c r="C1200" s="78" t="s">
        <v>133</v>
      </c>
      <c r="E1200" s="131" t="s">
        <v>29</v>
      </c>
      <c r="F1200" s="136">
        <v>41092</v>
      </c>
      <c r="G1200" s="25" t="s">
        <v>234</v>
      </c>
    </row>
    <row r="1201" spans="1:7" ht="12.75" customHeight="1" x14ac:dyDescent="0.2">
      <c r="B1201" s="113" t="s">
        <v>1156</v>
      </c>
      <c r="C1201" s="43" t="s">
        <v>58</v>
      </c>
      <c r="D1201" s="83"/>
      <c r="E1201" s="131">
        <v>4344</v>
      </c>
      <c r="F1201" s="136">
        <v>41097</v>
      </c>
      <c r="G1201" s="25" t="s">
        <v>234</v>
      </c>
    </row>
    <row r="1202" spans="1:7" ht="12.75" customHeight="1" x14ac:dyDescent="0.2">
      <c r="B1202" s="113" t="s">
        <v>28</v>
      </c>
      <c r="C1202" s="43" t="s">
        <v>116</v>
      </c>
      <c r="D1202" s="83"/>
      <c r="E1202" s="131" t="s">
        <v>29</v>
      </c>
      <c r="F1202" s="136">
        <v>41104</v>
      </c>
      <c r="G1202" s="25" t="s">
        <v>234</v>
      </c>
    </row>
    <row r="1203" spans="1:7" ht="12.75" customHeight="1" x14ac:dyDescent="0.2">
      <c r="B1203" s="113" t="s">
        <v>28</v>
      </c>
      <c r="C1203" s="43" t="s">
        <v>93</v>
      </c>
      <c r="D1203" s="83"/>
      <c r="E1203" s="131" t="s">
        <v>29</v>
      </c>
      <c r="F1203" s="136">
        <v>41104</v>
      </c>
      <c r="G1203" s="25" t="s">
        <v>234</v>
      </c>
    </row>
    <row r="1204" spans="1:7" ht="12.75" customHeight="1" x14ac:dyDescent="0.2">
      <c r="B1204" s="113" t="s">
        <v>28</v>
      </c>
      <c r="C1204" s="43" t="s">
        <v>226</v>
      </c>
      <c r="D1204" s="83"/>
      <c r="E1204" s="131" t="s">
        <v>29</v>
      </c>
      <c r="F1204" s="136">
        <v>41105</v>
      </c>
      <c r="G1204" s="25" t="s">
        <v>234</v>
      </c>
    </row>
    <row r="1205" spans="1:7" x14ac:dyDescent="0.2">
      <c r="B1205" s="113" t="s">
        <v>1156</v>
      </c>
      <c r="C1205" s="43" t="s">
        <v>197</v>
      </c>
      <c r="D1205" s="83"/>
      <c r="E1205" s="131">
        <v>4485</v>
      </c>
      <c r="F1205" s="136">
        <v>41118</v>
      </c>
      <c r="G1205" s="25" t="s">
        <v>234</v>
      </c>
    </row>
    <row r="1206" spans="1:7" x14ac:dyDescent="0.2">
      <c r="B1206" s="113" t="s">
        <v>28</v>
      </c>
      <c r="C1206" s="43" t="s">
        <v>195</v>
      </c>
      <c r="D1206" s="83"/>
      <c r="E1206" s="131" t="s">
        <v>29</v>
      </c>
      <c r="F1206" s="136">
        <v>41119</v>
      </c>
      <c r="G1206" s="25" t="s">
        <v>234</v>
      </c>
    </row>
    <row r="1207" spans="1:7" x14ac:dyDescent="0.2">
      <c r="B1207" s="113" t="s">
        <v>1156</v>
      </c>
      <c r="C1207" s="43" t="s">
        <v>187</v>
      </c>
      <c r="D1207" s="83"/>
      <c r="E1207" s="131">
        <v>4514</v>
      </c>
      <c r="F1207" s="136">
        <v>41125</v>
      </c>
      <c r="G1207" s="25" t="s">
        <v>234</v>
      </c>
    </row>
    <row r="1208" spans="1:7" ht="12.75" customHeight="1" x14ac:dyDescent="0.2">
      <c r="B1208" s="113" t="s">
        <v>1156</v>
      </c>
      <c r="C1208" s="43" t="s">
        <v>188</v>
      </c>
      <c r="D1208" s="83"/>
      <c r="E1208" s="131">
        <v>4514</v>
      </c>
      <c r="F1208" s="136">
        <v>41125</v>
      </c>
      <c r="G1208" s="25" t="s">
        <v>234</v>
      </c>
    </row>
    <row r="1209" spans="1:7" x14ac:dyDescent="0.2">
      <c r="B1209" s="113" t="s">
        <v>28</v>
      </c>
      <c r="C1209" s="43" t="s">
        <v>138</v>
      </c>
      <c r="D1209" s="83"/>
      <c r="E1209" s="131" t="s">
        <v>29</v>
      </c>
      <c r="F1209" s="136">
        <v>41125</v>
      </c>
      <c r="G1209" s="25" t="s">
        <v>234</v>
      </c>
    </row>
    <row r="1210" spans="1:7" x14ac:dyDescent="0.2">
      <c r="B1210" s="113" t="s">
        <v>28</v>
      </c>
      <c r="C1210" s="43" t="s">
        <v>43</v>
      </c>
      <c r="D1210" s="83"/>
      <c r="E1210" s="131" t="s">
        <v>29</v>
      </c>
      <c r="F1210" s="136">
        <v>41125</v>
      </c>
      <c r="G1210" s="25" t="s">
        <v>234</v>
      </c>
    </row>
    <row r="1211" spans="1:7" ht="12.75" customHeight="1" x14ac:dyDescent="0.2">
      <c r="B1211" s="113" t="s">
        <v>28</v>
      </c>
      <c r="C1211" s="43" t="s">
        <v>212</v>
      </c>
      <c r="D1211" s="83"/>
      <c r="E1211" s="131" t="s">
        <v>29</v>
      </c>
      <c r="F1211" s="136">
        <v>41132</v>
      </c>
      <c r="G1211" s="25" t="s">
        <v>234</v>
      </c>
    </row>
    <row r="1212" spans="1:7" ht="12.75" customHeight="1" x14ac:dyDescent="0.2">
      <c r="B1212" s="113" t="s">
        <v>28</v>
      </c>
      <c r="C1212" s="43" t="s">
        <v>226</v>
      </c>
      <c r="D1212" s="83"/>
      <c r="E1212" s="131" t="s">
        <v>29</v>
      </c>
      <c r="F1212" s="136">
        <v>41133</v>
      </c>
      <c r="G1212" s="25" t="s">
        <v>234</v>
      </c>
    </row>
    <row r="1213" spans="1:7" x14ac:dyDescent="0.2">
      <c r="A1213" s="113" t="s">
        <v>431</v>
      </c>
      <c r="B1213" s="113" t="s">
        <v>1157</v>
      </c>
      <c r="C1213" s="43" t="s">
        <v>227</v>
      </c>
      <c r="D1213" s="83"/>
      <c r="E1213" s="131">
        <v>14185</v>
      </c>
      <c r="F1213" s="136">
        <v>41153</v>
      </c>
      <c r="G1213" s="22" t="s">
        <v>234</v>
      </c>
    </row>
    <row r="1214" spans="1:7" ht="12.75" customHeight="1" x14ac:dyDescent="0.2">
      <c r="B1214" s="113" t="s">
        <v>1157</v>
      </c>
      <c r="C1214" s="43" t="s">
        <v>6</v>
      </c>
      <c r="D1214" s="83"/>
      <c r="E1214" s="131">
        <v>14185</v>
      </c>
      <c r="F1214" s="136">
        <v>41153</v>
      </c>
      <c r="G1214" s="21" t="s">
        <v>234</v>
      </c>
    </row>
    <row r="1215" spans="1:7" ht="12.75" customHeight="1" x14ac:dyDescent="0.2">
      <c r="B1215" s="113" t="s">
        <v>28</v>
      </c>
      <c r="C1215" s="43" t="s">
        <v>221</v>
      </c>
      <c r="D1215" s="83"/>
      <c r="E1215" s="131" t="s">
        <v>29</v>
      </c>
      <c r="F1215" s="136">
        <v>41153</v>
      </c>
      <c r="G1215" s="25" t="s">
        <v>234</v>
      </c>
    </row>
    <row r="1216" spans="1:7" ht="12.75" customHeight="1" x14ac:dyDescent="0.2">
      <c r="B1216" s="113" t="s">
        <v>28</v>
      </c>
      <c r="C1216" s="43" t="s">
        <v>221</v>
      </c>
      <c r="D1216" s="83"/>
      <c r="E1216" s="131" t="s">
        <v>29</v>
      </c>
      <c r="F1216" s="136">
        <v>41153</v>
      </c>
      <c r="G1216" s="21" t="s">
        <v>234</v>
      </c>
    </row>
    <row r="1217" spans="2:7" x14ac:dyDescent="0.2">
      <c r="B1217" s="113" t="s">
        <v>216</v>
      </c>
      <c r="C1217" s="43" t="s">
        <v>220</v>
      </c>
      <c r="D1217" s="83"/>
      <c r="E1217" s="131" t="s">
        <v>29</v>
      </c>
      <c r="F1217" s="136">
        <v>41155</v>
      </c>
      <c r="G1217" s="25" t="s">
        <v>234</v>
      </c>
    </row>
    <row r="1218" spans="2:7" x14ac:dyDescent="0.2">
      <c r="B1218" s="113" t="s">
        <v>216</v>
      </c>
      <c r="C1218" s="43" t="s">
        <v>220</v>
      </c>
      <c r="D1218" s="83"/>
      <c r="E1218" s="131" t="s">
        <v>29</v>
      </c>
      <c r="F1218" s="136">
        <v>41155</v>
      </c>
      <c r="G1218" s="21" t="s">
        <v>234</v>
      </c>
    </row>
    <row r="1219" spans="2:7" x14ac:dyDescent="0.2">
      <c r="B1219" s="113" t="s">
        <v>1156</v>
      </c>
      <c r="C1219" s="43" t="s">
        <v>99</v>
      </c>
      <c r="D1219" s="83"/>
      <c r="E1219" s="131">
        <v>4783</v>
      </c>
      <c r="F1219" s="136">
        <v>41160</v>
      </c>
      <c r="G1219" s="21" t="s">
        <v>234</v>
      </c>
    </row>
    <row r="1220" spans="2:7" x14ac:dyDescent="0.2">
      <c r="B1220" s="113" t="s">
        <v>1157</v>
      </c>
      <c r="C1220" s="43" t="s">
        <v>156</v>
      </c>
      <c r="D1220" s="83"/>
      <c r="E1220" s="131">
        <v>14220</v>
      </c>
      <c r="F1220" s="136">
        <v>41160</v>
      </c>
      <c r="G1220" s="21" t="s">
        <v>234</v>
      </c>
    </row>
    <row r="1221" spans="2:7" x14ac:dyDescent="0.2">
      <c r="B1221" s="113" t="s">
        <v>28</v>
      </c>
      <c r="C1221" s="43" t="s">
        <v>226</v>
      </c>
      <c r="D1221" s="83"/>
      <c r="E1221" s="131" t="s">
        <v>29</v>
      </c>
      <c r="F1221" s="136">
        <v>41161</v>
      </c>
      <c r="G1221" s="21" t="s">
        <v>234</v>
      </c>
    </row>
    <row r="1222" spans="2:7" x14ac:dyDescent="0.2">
      <c r="B1222" s="113" t="s">
        <v>28</v>
      </c>
      <c r="C1222" s="43" t="s">
        <v>73</v>
      </c>
      <c r="D1222" s="83"/>
      <c r="E1222" s="131" t="s">
        <v>29</v>
      </c>
      <c r="F1222" s="136">
        <v>41168</v>
      </c>
      <c r="G1222" s="21" t="s">
        <v>234</v>
      </c>
    </row>
    <row r="1223" spans="2:7" x14ac:dyDescent="0.2">
      <c r="B1223" s="113" t="s">
        <v>28</v>
      </c>
      <c r="C1223" s="43" t="s">
        <v>141</v>
      </c>
      <c r="D1223" s="83"/>
      <c r="E1223" s="131" t="s">
        <v>29</v>
      </c>
      <c r="F1223" s="136">
        <v>41168</v>
      </c>
      <c r="G1223" s="21" t="s">
        <v>234</v>
      </c>
    </row>
    <row r="1224" spans="2:7" x14ac:dyDescent="0.2">
      <c r="B1224" s="113" t="s">
        <v>1156</v>
      </c>
      <c r="C1224" s="43" t="s">
        <v>197</v>
      </c>
      <c r="D1224" s="83"/>
      <c r="E1224" s="131">
        <v>4885</v>
      </c>
      <c r="F1224" s="136">
        <v>41174</v>
      </c>
      <c r="G1224" s="23" t="s">
        <v>234</v>
      </c>
    </row>
    <row r="1225" spans="2:7" x14ac:dyDescent="0.2">
      <c r="B1225" s="113" t="s">
        <v>28</v>
      </c>
      <c r="C1225" s="43" t="s">
        <v>120</v>
      </c>
      <c r="D1225" s="83"/>
      <c r="E1225" s="131" t="s">
        <v>29</v>
      </c>
      <c r="F1225" s="136">
        <v>41175</v>
      </c>
      <c r="G1225" s="21" t="s">
        <v>234</v>
      </c>
    </row>
    <row r="1226" spans="2:7" x14ac:dyDescent="0.2">
      <c r="B1226" s="113" t="s">
        <v>28</v>
      </c>
      <c r="C1226" s="43" t="s">
        <v>195</v>
      </c>
      <c r="D1226" s="83"/>
      <c r="E1226" s="131" t="s">
        <v>29</v>
      </c>
      <c r="F1226" s="136">
        <v>41175</v>
      </c>
      <c r="G1226" s="21" t="s">
        <v>234</v>
      </c>
    </row>
    <row r="1227" spans="2:7" x14ac:dyDescent="0.2">
      <c r="B1227" s="113" t="s">
        <v>1156</v>
      </c>
      <c r="C1227" s="78" t="s">
        <v>58</v>
      </c>
      <c r="E1227" s="131">
        <v>4930</v>
      </c>
      <c r="F1227" s="136">
        <v>41182</v>
      </c>
      <c r="G1227" s="25" t="s">
        <v>234</v>
      </c>
    </row>
    <row r="1228" spans="2:7" x14ac:dyDescent="0.2">
      <c r="B1228" s="113" t="s">
        <v>28</v>
      </c>
      <c r="C1228" s="78" t="s">
        <v>121</v>
      </c>
      <c r="E1228" s="131" t="s">
        <v>29</v>
      </c>
      <c r="F1228" s="136">
        <v>41182</v>
      </c>
      <c r="G1228" s="25" t="s">
        <v>234</v>
      </c>
    </row>
    <row r="1229" spans="2:7" x14ac:dyDescent="0.2">
      <c r="B1229" s="113" t="s">
        <v>1156</v>
      </c>
      <c r="C1229" s="43" t="s">
        <v>53</v>
      </c>
      <c r="D1229" s="83"/>
      <c r="E1229" s="131">
        <v>4954</v>
      </c>
      <c r="F1229" s="136">
        <v>41185</v>
      </c>
      <c r="G1229" s="23" t="s">
        <v>234</v>
      </c>
    </row>
    <row r="1230" spans="2:7" x14ac:dyDescent="0.2">
      <c r="B1230" s="113" t="s">
        <v>1156</v>
      </c>
      <c r="C1230" s="43" t="s">
        <v>50</v>
      </c>
      <c r="D1230" s="83"/>
      <c r="E1230" s="131">
        <v>4954</v>
      </c>
      <c r="F1230" s="136">
        <v>41188</v>
      </c>
      <c r="G1230" s="23" t="s">
        <v>234</v>
      </c>
    </row>
    <row r="1231" spans="2:7" x14ac:dyDescent="0.2">
      <c r="B1231" s="113" t="s">
        <v>1156</v>
      </c>
      <c r="C1231" s="43" t="s">
        <v>63</v>
      </c>
      <c r="D1231" s="83"/>
      <c r="E1231" s="131">
        <v>4954</v>
      </c>
      <c r="F1231" s="136">
        <v>41188</v>
      </c>
      <c r="G1231" s="23" t="s">
        <v>234</v>
      </c>
    </row>
    <row r="1232" spans="2:7" x14ac:dyDescent="0.2">
      <c r="B1232" s="113" t="s">
        <v>28</v>
      </c>
      <c r="C1232" s="43" t="s">
        <v>226</v>
      </c>
      <c r="D1232" s="83"/>
      <c r="E1232" s="131" t="s">
        <v>29</v>
      </c>
      <c r="F1232" s="136">
        <v>41188</v>
      </c>
      <c r="G1232" s="21" t="s">
        <v>234</v>
      </c>
    </row>
    <row r="1233" spans="2:7" x14ac:dyDescent="0.2">
      <c r="B1233" s="113" t="s">
        <v>1156</v>
      </c>
      <c r="C1233" s="43" t="s">
        <v>83</v>
      </c>
      <c r="D1233" s="83"/>
      <c r="E1233" s="131">
        <v>4954</v>
      </c>
      <c r="F1233" s="136">
        <v>41195</v>
      </c>
      <c r="G1233" s="23" t="s">
        <v>234</v>
      </c>
    </row>
    <row r="1234" spans="2:7" ht="12.75" customHeight="1" x14ac:dyDescent="0.2">
      <c r="B1234" s="113" t="s">
        <v>1156</v>
      </c>
      <c r="C1234" s="43" t="s">
        <v>52</v>
      </c>
      <c r="D1234" s="83"/>
      <c r="E1234" s="131">
        <v>4954</v>
      </c>
      <c r="F1234" s="136">
        <v>41195</v>
      </c>
      <c r="G1234" s="23" t="s">
        <v>234</v>
      </c>
    </row>
    <row r="1235" spans="2:7" x14ac:dyDescent="0.2">
      <c r="B1235" s="113" t="s">
        <v>199</v>
      </c>
      <c r="C1235" s="78" t="s">
        <v>202</v>
      </c>
      <c r="E1235" s="131" t="s">
        <v>29</v>
      </c>
      <c r="F1235" s="136">
        <v>41197</v>
      </c>
      <c r="G1235" s="25" t="s">
        <v>234</v>
      </c>
    </row>
    <row r="1236" spans="2:7" x14ac:dyDescent="0.2">
      <c r="B1236" s="113" t="s">
        <v>28</v>
      </c>
      <c r="C1236" s="43" t="s">
        <v>123</v>
      </c>
      <c r="D1236" s="83"/>
      <c r="E1236" s="131" t="s">
        <v>29</v>
      </c>
      <c r="F1236" s="136">
        <v>41202</v>
      </c>
      <c r="G1236" s="21" t="s">
        <v>234</v>
      </c>
    </row>
    <row r="1237" spans="2:7" x14ac:dyDescent="0.2">
      <c r="B1237" s="113" t="s">
        <v>28</v>
      </c>
      <c r="C1237" s="43" t="s">
        <v>195</v>
      </c>
      <c r="D1237" s="83"/>
      <c r="E1237" s="131" t="s">
        <v>29</v>
      </c>
      <c r="F1237" s="136">
        <v>41202</v>
      </c>
      <c r="G1237" s="21" t="s">
        <v>234</v>
      </c>
    </row>
    <row r="1238" spans="2:7" x14ac:dyDescent="0.2">
      <c r="B1238" s="113" t="s">
        <v>28</v>
      </c>
      <c r="C1238" s="43" t="s">
        <v>43</v>
      </c>
      <c r="D1238" s="83"/>
      <c r="E1238" s="131" t="s">
        <v>29</v>
      </c>
      <c r="F1238" s="136">
        <v>41209</v>
      </c>
      <c r="G1238" s="25" t="s">
        <v>234</v>
      </c>
    </row>
    <row r="1239" spans="2:7" x14ac:dyDescent="0.2">
      <c r="B1239" s="113" t="s">
        <v>28</v>
      </c>
      <c r="C1239" s="43" t="s">
        <v>226</v>
      </c>
      <c r="D1239" s="83"/>
      <c r="E1239" s="131" t="s">
        <v>29</v>
      </c>
      <c r="F1239" s="136">
        <v>41214</v>
      </c>
      <c r="G1239" s="21" t="s">
        <v>234</v>
      </c>
    </row>
    <row r="1240" spans="2:7" x14ac:dyDescent="0.2">
      <c r="B1240" s="113" t="s">
        <v>28</v>
      </c>
      <c r="C1240" s="43" t="s">
        <v>138</v>
      </c>
      <c r="D1240" s="83"/>
      <c r="E1240" s="131" t="s">
        <v>29</v>
      </c>
      <c r="F1240" s="136">
        <v>41215</v>
      </c>
      <c r="G1240" s="21" t="s">
        <v>234</v>
      </c>
    </row>
    <row r="1241" spans="2:7" x14ac:dyDescent="0.2">
      <c r="B1241" s="113" t="s">
        <v>1156</v>
      </c>
      <c r="C1241" s="43" t="s">
        <v>54</v>
      </c>
      <c r="D1241" s="83"/>
      <c r="E1241" s="131">
        <v>4998</v>
      </c>
      <c r="F1241" s="136">
        <v>41217</v>
      </c>
      <c r="G1241" s="23" t="s">
        <v>234</v>
      </c>
    </row>
    <row r="1242" spans="2:7" x14ac:dyDescent="0.2">
      <c r="B1242" s="113" t="s">
        <v>1156</v>
      </c>
      <c r="C1242" s="43" t="s">
        <v>55</v>
      </c>
      <c r="D1242" s="83"/>
      <c r="E1242" s="131">
        <v>4998</v>
      </c>
      <c r="F1242" s="136">
        <v>41217</v>
      </c>
      <c r="G1242" s="23" t="s">
        <v>234</v>
      </c>
    </row>
    <row r="1243" spans="2:7" x14ac:dyDescent="0.2">
      <c r="B1243" s="113" t="s">
        <v>1156</v>
      </c>
      <c r="C1243" s="43" t="s">
        <v>153</v>
      </c>
      <c r="D1243" s="83"/>
      <c r="E1243" s="131">
        <v>4998</v>
      </c>
      <c r="F1243" s="136">
        <v>41217</v>
      </c>
      <c r="G1243" s="23" t="s">
        <v>234</v>
      </c>
    </row>
    <row r="1244" spans="2:7" ht="12.75" customHeight="1" x14ac:dyDescent="0.2">
      <c r="B1244" s="113" t="s">
        <v>1157</v>
      </c>
      <c r="C1244" s="43" t="s">
        <v>1</v>
      </c>
      <c r="D1244" s="83"/>
      <c r="E1244" s="131">
        <v>15287</v>
      </c>
      <c r="F1244" s="136">
        <v>41223</v>
      </c>
      <c r="G1244" s="21" t="s">
        <v>234</v>
      </c>
    </row>
    <row r="1245" spans="2:7" x14ac:dyDescent="0.2">
      <c r="B1245" s="113" t="s">
        <v>1156</v>
      </c>
      <c r="C1245" s="43" t="s">
        <v>197</v>
      </c>
      <c r="D1245" s="83"/>
      <c r="E1245" s="131">
        <v>5044</v>
      </c>
      <c r="F1245" s="136">
        <v>41230</v>
      </c>
      <c r="G1245" s="23" t="s">
        <v>234</v>
      </c>
    </row>
    <row r="1246" spans="2:7" x14ac:dyDescent="0.2">
      <c r="B1246" s="113" t="s">
        <v>28</v>
      </c>
      <c r="C1246" s="43" t="s">
        <v>195</v>
      </c>
      <c r="D1246" s="83"/>
      <c r="E1246" s="131" t="s">
        <v>29</v>
      </c>
      <c r="F1246" s="136">
        <v>41230</v>
      </c>
      <c r="G1246" s="21" t="s">
        <v>234</v>
      </c>
    </row>
    <row r="1247" spans="2:7" x14ac:dyDescent="0.2">
      <c r="B1247" s="113" t="s">
        <v>28</v>
      </c>
      <c r="C1247" s="43" t="s">
        <v>181</v>
      </c>
      <c r="D1247" s="83"/>
      <c r="E1247" s="131" t="s">
        <v>29</v>
      </c>
      <c r="F1247" s="136">
        <v>41230</v>
      </c>
      <c r="G1247" s="21" t="s">
        <v>234</v>
      </c>
    </row>
    <row r="1248" spans="2:7" x14ac:dyDescent="0.2">
      <c r="B1248" s="113" t="s">
        <v>1156</v>
      </c>
      <c r="C1248" s="43" t="s">
        <v>225</v>
      </c>
      <c r="D1248" s="83"/>
      <c r="E1248" s="131">
        <v>5060</v>
      </c>
      <c r="F1248" s="136">
        <v>41236</v>
      </c>
      <c r="G1248" s="23" t="s">
        <v>234</v>
      </c>
    </row>
    <row r="1249" spans="2:7" x14ac:dyDescent="0.2">
      <c r="B1249" s="113" t="s">
        <v>1157</v>
      </c>
      <c r="C1249" s="43" t="s">
        <v>6</v>
      </c>
      <c r="D1249" s="83"/>
      <c r="E1249" s="131">
        <v>15611</v>
      </c>
      <c r="F1249" s="136">
        <v>41236</v>
      </c>
      <c r="G1249" s="21" t="s">
        <v>234</v>
      </c>
    </row>
    <row r="1250" spans="2:7" x14ac:dyDescent="0.2">
      <c r="B1250" s="113" t="s">
        <v>28</v>
      </c>
      <c r="C1250" s="43" t="s">
        <v>226</v>
      </c>
      <c r="D1250" s="83"/>
      <c r="E1250" s="131" t="s">
        <v>29</v>
      </c>
      <c r="F1250" s="136">
        <v>41236</v>
      </c>
      <c r="G1250" s="21" t="s">
        <v>234</v>
      </c>
    </row>
    <row r="1251" spans="2:7" ht="12.75" customHeight="1" x14ac:dyDescent="0.2">
      <c r="B1251" s="113" t="s">
        <v>1157</v>
      </c>
      <c r="C1251" s="43" t="s">
        <v>156</v>
      </c>
      <c r="D1251" s="83"/>
      <c r="E1251" s="131">
        <v>15853</v>
      </c>
      <c r="F1251" s="136">
        <v>41243</v>
      </c>
      <c r="G1251" s="21" t="s">
        <v>234</v>
      </c>
    </row>
    <row r="1252" spans="2:7" x14ac:dyDescent="0.2">
      <c r="B1252" s="113" t="s">
        <v>28</v>
      </c>
      <c r="C1252" s="43" t="s">
        <v>138</v>
      </c>
      <c r="D1252" s="83"/>
      <c r="E1252" s="131" t="s">
        <v>29</v>
      </c>
      <c r="F1252" s="136">
        <v>41243</v>
      </c>
      <c r="G1252" s="21" t="s">
        <v>234</v>
      </c>
    </row>
    <row r="1253" spans="2:7" x14ac:dyDescent="0.2">
      <c r="B1253" s="113" t="s">
        <v>1156</v>
      </c>
      <c r="C1253" s="43" t="s">
        <v>186</v>
      </c>
      <c r="D1253" s="83"/>
      <c r="E1253" s="131">
        <v>5066</v>
      </c>
      <c r="F1253" s="136">
        <v>41252</v>
      </c>
      <c r="G1253" s="25" t="s">
        <v>234</v>
      </c>
    </row>
    <row r="1254" spans="2:7" x14ac:dyDescent="0.2">
      <c r="B1254" s="113" t="s">
        <v>1157</v>
      </c>
      <c r="C1254" s="43" t="s">
        <v>10</v>
      </c>
      <c r="D1254" s="83"/>
      <c r="E1254" s="131">
        <v>16117</v>
      </c>
      <c r="F1254" s="136">
        <v>41259</v>
      </c>
      <c r="G1254" s="21" t="s">
        <v>234</v>
      </c>
    </row>
    <row r="1255" spans="2:7" x14ac:dyDescent="0.2">
      <c r="B1255" s="113" t="s">
        <v>1157</v>
      </c>
      <c r="C1255" s="43" t="s">
        <v>167</v>
      </c>
      <c r="D1255" s="83"/>
      <c r="E1255" s="131">
        <v>16117</v>
      </c>
      <c r="F1255" s="136">
        <v>41259</v>
      </c>
      <c r="G1255" s="21" t="s">
        <v>234</v>
      </c>
    </row>
    <row r="1256" spans="2:7" x14ac:dyDescent="0.2">
      <c r="B1256" s="113" t="s">
        <v>28</v>
      </c>
      <c r="C1256" s="43" t="s">
        <v>195</v>
      </c>
      <c r="D1256" s="83"/>
      <c r="E1256" s="131" t="s">
        <v>29</v>
      </c>
      <c r="F1256" s="136">
        <v>41259</v>
      </c>
      <c r="G1256" s="21" t="s">
        <v>234</v>
      </c>
    </row>
    <row r="1257" spans="2:7" x14ac:dyDescent="0.2">
      <c r="B1257" s="113" t="s">
        <v>1156</v>
      </c>
      <c r="C1257" s="43" t="s">
        <v>225</v>
      </c>
      <c r="D1257" s="83"/>
      <c r="E1257" s="131">
        <v>5066</v>
      </c>
      <c r="F1257" s="136">
        <v>41266</v>
      </c>
      <c r="G1257" s="23" t="s">
        <v>234</v>
      </c>
    </row>
    <row r="1258" spans="2:7" x14ac:dyDescent="0.2">
      <c r="B1258" s="113" t="s">
        <v>1157</v>
      </c>
      <c r="C1258" s="43" t="s">
        <v>192</v>
      </c>
      <c r="D1258" s="83"/>
      <c r="E1258" s="131">
        <v>16322</v>
      </c>
      <c r="F1258" s="136">
        <v>41266</v>
      </c>
      <c r="G1258" s="23" t="s">
        <v>234</v>
      </c>
    </row>
    <row r="1259" spans="2:7" x14ac:dyDescent="0.2">
      <c r="B1259" s="113" t="s">
        <v>28</v>
      </c>
      <c r="C1259" s="43" t="s">
        <v>226</v>
      </c>
      <c r="D1259" s="83"/>
      <c r="E1259" s="131" t="s">
        <v>29</v>
      </c>
      <c r="F1259" s="136">
        <v>41266</v>
      </c>
      <c r="G1259" s="23" t="s">
        <v>234</v>
      </c>
    </row>
    <row r="1260" spans="2:7" x14ac:dyDescent="0.2">
      <c r="B1260" s="113" t="s">
        <v>28</v>
      </c>
      <c r="C1260" s="43" t="s">
        <v>138</v>
      </c>
      <c r="D1260" s="83"/>
      <c r="E1260" s="131" t="s">
        <v>29</v>
      </c>
      <c r="F1260" s="136">
        <v>41271</v>
      </c>
      <c r="G1260" s="23" t="s">
        <v>234</v>
      </c>
    </row>
    <row r="1261" spans="2:7" ht="22.5" x14ac:dyDescent="0.2">
      <c r="B1261" s="113" t="s">
        <v>28</v>
      </c>
      <c r="C1261" s="43" t="s">
        <v>237</v>
      </c>
      <c r="D1261" s="83"/>
      <c r="E1261" s="131" t="s">
        <v>29</v>
      </c>
      <c r="F1261" s="136">
        <v>41279</v>
      </c>
      <c r="G1261" s="23" t="s">
        <v>234</v>
      </c>
    </row>
    <row r="1262" spans="2:7" x14ac:dyDescent="0.2">
      <c r="B1262" s="113" t="s">
        <v>215</v>
      </c>
      <c r="C1262" s="43" t="s">
        <v>204</v>
      </c>
      <c r="D1262" s="83"/>
      <c r="E1262" s="131" t="s">
        <v>29</v>
      </c>
      <c r="F1262" s="136">
        <v>41279</v>
      </c>
      <c r="G1262" s="23" t="s">
        <v>234</v>
      </c>
    </row>
    <row r="1263" spans="2:7" x14ac:dyDescent="0.2">
      <c r="B1263" s="113" t="s">
        <v>1156</v>
      </c>
      <c r="C1263" s="43" t="s">
        <v>197</v>
      </c>
      <c r="D1263" s="83"/>
      <c r="E1263" s="131">
        <v>5066</v>
      </c>
      <c r="F1263" s="136">
        <v>41286</v>
      </c>
      <c r="G1263" s="23" t="s">
        <v>234</v>
      </c>
    </row>
    <row r="1264" spans="2:7" x14ac:dyDescent="0.2">
      <c r="B1264" s="113" t="s">
        <v>28</v>
      </c>
      <c r="C1264" s="43" t="s">
        <v>195</v>
      </c>
      <c r="D1264" s="83"/>
      <c r="E1264" s="131" t="s">
        <v>29</v>
      </c>
      <c r="F1264" s="136">
        <v>41286</v>
      </c>
      <c r="G1264" s="23" t="s">
        <v>234</v>
      </c>
    </row>
    <row r="1265" spans="1:7" x14ac:dyDescent="0.2">
      <c r="B1265" s="113" t="s">
        <v>1156</v>
      </c>
      <c r="C1265" s="43" t="s">
        <v>225</v>
      </c>
      <c r="D1265" s="83"/>
      <c r="E1265" s="131">
        <v>5066</v>
      </c>
      <c r="F1265" s="136">
        <v>41293</v>
      </c>
      <c r="G1265" s="23" t="s">
        <v>234</v>
      </c>
    </row>
    <row r="1266" spans="1:7" x14ac:dyDescent="0.2">
      <c r="B1266" s="113" t="s">
        <v>28</v>
      </c>
      <c r="C1266" s="43" t="s">
        <v>226</v>
      </c>
      <c r="D1266" s="83"/>
      <c r="E1266" s="131" t="s">
        <v>29</v>
      </c>
      <c r="F1266" s="136">
        <v>41293</v>
      </c>
      <c r="G1266" s="23" t="s">
        <v>234</v>
      </c>
    </row>
    <row r="1267" spans="1:7" x14ac:dyDescent="0.2">
      <c r="B1267" s="113" t="s">
        <v>28</v>
      </c>
      <c r="C1267" s="43" t="s">
        <v>43</v>
      </c>
      <c r="D1267" s="83"/>
      <c r="E1267" s="131" t="s">
        <v>29</v>
      </c>
      <c r="F1267" s="136">
        <v>41294</v>
      </c>
      <c r="G1267" s="23" t="s">
        <v>234</v>
      </c>
    </row>
    <row r="1268" spans="1:7" x14ac:dyDescent="0.2">
      <c r="B1268" s="113" t="s">
        <v>1156</v>
      </c>
      <c r="C1268" s="43" t="s">
        <v>187</v>
      </c>
      <c r="D1268" s="83"/>
      <c r="E1268" s="131">
        <v>5066</v>
      </c>
      <c r="F1268" s="136">
        <v>41300</v>
      </c>
      <c r="G1268" s="23" t="s">
        <v>234</v>
      </c>
    </row>
    <row r="1269" spans="1:7" x14ac:dyDescent="0.2">
      <c r="B1269" s="113" t="s">
        <v>1156</v>
      </c>
      <c r="C1269" s="43" t="s">
        <v>188</v>
      </c>
      <c r="D1269" s="83"/>
      <c r="E1269" s="131">
        <v>5066</v>
      </c>
      <c r="F1269" s="136">
        <v>41300</v>
      </c>
      <c r="G1269" s="23" t="s">
        <v>234</v>
      </c>
    </row>
    <row r="1270" spans="1:7" x14ac:dyDescent="0.2">
      <c r="B1270" s="113" t="s">
        <v>28</v>
      </c>
      <c r="C1270" s="43" t="s">
        <v>138</v>
      </c>
      <c r="D1270" s="83"/>
      <c r="E1270" s="131" t="s">
        <v>29</v>
      </c>
      <c r="F1270" s="136">
        <v>41300</v>
      </c>
      <c r="G1270" s="23" t="s">
        <v>234</v>
      </c>
    </row>
    <row r="1271" spans="1:7" x14ac:dyDescent="0.2">
      <c r="B1271" s="113" t="s">
        <v>28</v>
      </c>
      <c r="C1271" s="43" t="s">
        <v>195</v>
      </c>
      <c r="D1271" s="83"/>
      <c r="E1271" s="131" t="s">
        <v>29</v>
      </c>
      <c r="F1271" s="136">
        <v>41319</v>
      </c>
      <c r="G1271" s="23" t="s">
        <v>234</v>
      </c>
    </row>
    <row r="1272" spans="1:7" x14ac:dyDescent="0.2">
      <c r="B1272" s="113" t="s">
        <v>1157</v>
      </c>
      <c r="C1272" s="43" t="s">
        <v>6</v>
      </c>
      <c r="D1272" s="83"/>
      <c r="E1272" s="131">
        <v>17203</v>
      </c>
      <c r="F1272" s="136">
        <v>41320</v>
      </c>
      <c r="G1272" s="23" t="s">
        <v>234</v>
      </c>
    </row>
    <row r="1273" spans="1:7" x14ac:dyDescent="0.2">
      <c r="B1273" s="113" t="s">
        <v>28</v>
      </c>
      <c r="C1273" s="43" t="s">
        <v>226</v>
      </c>
      <c r="D1273" s="83"/>
      <c r="E1273" s="131" t="s">
        <v>29</v>
      </c>
      <c r="F1273" s="136">
        <v>41321</v>
      </c>
      <c r="G1273" s="23" t="s">
        <v>234</v>
      </c>
    </row>
    <row r="1274" spans="1:7" x14ac:dyDescent="0.2">
      <c r="B1274" s="113" t="s">
        <v>1157</v>
      </c>
      <c r="C1274" s="43" t="s">
        <v>156</v>
      </c>
      <c r="D1274" s="83"/>
      <c r="E1274" s="131">
        <v>17286</v>
      </c>
      <c r="F1274" s="136">
        <v>41326</v>
      </c>
      <c r="G1274" s="23" t="s">
        <v>234</v>
      </c>
    </row>
    <row r="1275" spans="1:7" x14ac:dyDescent="0.2">
      <c r="A1275" s="113" t="s">
        <v>431</v>
      </c>
      <c r="B1275" s="113" t="s">
        <v>1157</v>
      </c>
      <c r="C1275" s="43" t="s">
        <v>227</v>
      </c>
      <c r="D1275" s="83"/>
      <c r="E1275" s="131">
        <v>17291</v>
      </c>
      <c r="F1275" s="136">
        <v>41328</v>
      </c>
      <c r="G1275" s="23" t="s">
        <v>234</v>
      </c>
    </row>
    <row r="1276" spans="1:7" x14ac:dyDescent="0.2">
      <c r="B1276" s="113" t="s">
        <v>28</v>
      </c>
      <c r="C1276" s="43" t="s">
        <v>138</v>
      </c>
      <c r="D1276" s="83"/>
      <c r="E1276" s="131" t="s">
        <v>29</v>
      </c>
      <c r="F1276" s="136">
        <v>41329</v>
      </c>
      <c r="G1276" s="25" t="s">
        <v>234</v>
      </c>
    </row>
    <row r="1277" spans="1:7" x14ac:dyDescent="0.2">
      <c r="B1277" s="113" t="s">
        <v>1156</v>
      </c>
      <c r="C1277" s="43" t="s">
        <v>225</v>
      </c>
      <c r="D1277" s="83"/>
      <c r="E1277" s="131">
        <v>5066</v>
      </c>
      <c r="F1277" s="136">
        <v>41342</v>
      </c>
      <c r="G1277" s="23" t="s">
        <v>234</v>
      </c>
    </row>
    <row r="1278" spans="1:7" x14ac:dyDescent="0.2">
      <c r="B1278" s="113" t="s">
        <v>1156</v>
      </c>
      <c r="C1278" s="43" t="s">
        <v>197</v>
      </c>
      <c r="D1278" s="83"/>
      <c r="E1278" s="131">
        <v>5066</v>
      </c>
      <c r="F1278" s="136">
        <v>41342</v>
      </c>
      <c r="G1278" s="23" t="s">
        <v>234</v>
      </c>
    </row>
    <row r="1279" spans="1:7" x14ac:dyDescent="0.2">
      <c r="B1279" s="113" t="s">
        <v>28</v>
      </c>
      <c r="C1279" s="43" t="s">
        <v>195</v>
      </c>
      <c r="D1279" s="83"/>
      <c r="E1279" s="131" t="s">
        <v>29</v>
      </c>
      <c r="F1279" s="136">
        <v>41342</v>
      </c>
      <c r="G1279" s="23" t="s">
        <v>234</v>
      </c>
    </row>
    <row r="1280" spans="1:7" x14ac:dyDescent="0.2">
      <c r="B1280" s="113" t="s">
        <v>28</v>
      </c>
      <c r="C1280" s="43" t="s">
        <v>141</v>
      </c>
      <c r="D1280" s="83"/>
      <c r="E1280" s="131" t="s">
        <v>29</v>
      </c>
      <c r="F1280" s="136">
        <v>41349</v>
      </c>
      <c r="G1280" s="23" t="s">
        <v>234</v>
      </c>
    </row>
    <row r="1281" spans="1:7" x14ac:dyDescent="0.2">
      <c r="B1281" s="113" t="s">
        <v>28</v>
      </c>
      <c r="C1281" s="43" t="s">
        <v>226</v>
      </c>
      <c r="D1281" s="83"/>
      <c r="E1281" s="131" t="s">
        <v>29</v>
      </c>
      <c r="F1281" s="136">
        <v>41349</v>
      </c>
      <c r="G1281" s="23" t="s">
        <v>234</v>
      </c>
    </row>
    <row r="1282" spans="1:7" x14ac:dyDescent="0.2">
      <c r="B1282" s="113" t="s">
        <v>28</v>
      </c>
      <c r="C1282" s="43" t="s">
        <v>73</v>
      </c>
      <c r="D1282" s="83"/>
      <c r="E1282" s="131" t="s">
        <v>29</v>
      </c>
      <c r="F1282" s="136">
        <v>41350</v>
      </c>
      <c r="G1282" s="23" t="s">
        <v>234</v>
      </c>
    </row>
    <row r="1283" spans="1:7" x14ac:dyDescent="0.2">
      <c r="B1283" s="113" t="s">
        <v>28</v>
      </c>
      <c r="C1283" s="43" t="s">
        <v>138</v>
      </c>
      <c r="D1283" s="83"/>
      <c r="E1283" s="131" t="s">
        <v>29</v>
      </c>
      <c r="F1283" s="136">
        <v>41356</v>
      </c>
      <c r="G1283" s="23" t="s">
        <v>234</v>
      </c>
    </row>
    <row r="1284" spans="1:7" x14ac:dyDescent="0.2">
      <c r="B1284" s="113" t="s">
        <v>1156</v>
      </c>
      <c r="C1284" s="43" t="s">
        <v>50</v>
      </c>
      <c r="D1284" s="83"/>
      <c r="E1284" s="131">
        <v>5066</v>
      </c>
      <c r="F1284" s="136">
        <v>41361</v>
      </c>
      <c r="G1284" s="25" t="s">
        <v>234</v>
      </c>
    </row>
    <row r="1285" spans="1:7" x14ac:dyDescent="0.2">
      <c r="B1285" s="113" t="s">
        <v>1156</v>
      </c>
      <c r="C1285" s="43" t="s">
        <v>63</v>
      </c>
      <c r="D1285" s="83"/>
      <c r="E1285" s="131">
        <v>5066</v>
      </c>
      <c r="F1285" s="136">
        <v>41361</v>
      </c>
      <c r="G1285" s="25" t="s">
        <v>234</v>
      </c>
    </row>
    <row r="1286" spans="1:7" x14ac:dyDescent="0.2">
      <c r="B1286" s="113" t="s">
        <v>1156</v>
      </c>
      <c r="C1286" s="43" t="s">
        <v>225</v>
      </c>
      <c r="D1286" s="83"/>
      <c r="E1286" s="131">
        <v>5067</v>
      </c>
      <c r="F1286" s="136">
        <v>41364</v>
      </c>
      <c r="G1286" s="23" t="s">
        <v>234</v>
      </c>
    </row>
    <row r="1287" spans="1:7" x14ac:dyDescent="0.2">
      <c r="B1287" s="113" t="s">
        <v>28</v>
      </c>
      <c r="C1287" s="43" t="s">
        <v>195</v>
      </c>
      <c r="D1287" s="83"/>
      <c r="E1287" s="131" t="s">
        <v>29</v>
      </c>
      <c r="F1287" s="136">
        <v>41370</v>
      </c>
      <c r="G1287" s="23" t="s">
        <v>234</v>
      </c>
    </row>
    <row r="1288" spans="1:7" x14ac:dyDescent="0.2">
      <c r="B1288" s="113" t="s">
        <v>1156</v>
      </c>
      <c r="C1288" s="43" t="s">
        <v>83</v>
      </c>
      <c r="D1288" s="83"/>
      <c r="E1288" s="131">
        <v>5073</v>
      </c>
      <c r="F1288" s="136">
        <v>41371</v>
      </c>
      <c r="G1288" s="23" t="s">
        <v>234</v>
      </c>
    </row>
    <row r="1289" spans="1:7" x14ac:dyDescent="0.2">
      <c r="B1289" s="113" t="s">
        <v>1156</v>
      </c>
      <c r="C1289" s="43" t="s">
        <v>52</v>
      </c>
      <c r="D1289" s="83"/>
      <c r="E1289" s="131">
        <v>5073</v>
      </c>
      <c r="F1289" s="136">
        <v>41371</v>
      </c>
      <c r="G1289" s="23" t="s">
        <v>234</v>
      </c>
    </row>
    <row r="1290" spans="1:7" x14ac:dyDescent="0.2">
      <c r="B1290" s="113" t="s">
        <v>1156</v>
      </c>
      <c r="C1290" s="43" t="s">
        <v>76</v>
      </c>
      <c r="D1290" s="83"/>
      <c r="E1290" s="131">
        <v>5073</v>
      </c>
      <c r="F1290" s="136">
        <v>41374</v>
      </c>
      <c r="G1290" s="23" t="s">
        <v>234</v>
      </c>
    </row>
    <row r="1291" spans="1:7" x14ac:dyDescent="0.2">
      <c r="B1291" s="113" t="s">
        <v>1156</v>
      </c>
      <c r="C1291" s="43" t="s">
        <v>87</v>
      </c>
      <c r="D1291" s="83"/>
      <c r="E1291" s="131">
        <v>5073</v>
      </c>
      <c r="F1291" s="136">
        <v>41374</v>
      </c>
      <c r="G1291" s="23" t="s">
        <v>234</v>
      </c>
    </row>
    <row r="1292" spans="1:7" x14ac:dyDescent="0.2">
      <c r="B1292" s="113" t="s">
        <v>1156</v>
      </c>
      <c r="C1292" s="43" t="s">
        <v>84</v>
      </c>
      <c r="D1292" s="83"/>
      <c r="E1292" s="131">
        <v>5073</v>
      </c>
      <c r="F1292" s="136">
        <v>41374</v>
      </c>
      <c r="G1292" s="23" t="s">
        <v>234</v>
      </c>
    </row>
    <row r="1293" spans="1:7" x14ac:dyDescent="0.2">
      <c r="B1293" s="113" t="s">
        <v>1156</v>
      </c>
      <c r="C1293" s="43" t="s">
        <v>53</v>
      </c>
      <c r="D1293" s="83"/>
      <c r="E1293" s="131">
        <v>5073</v>
      </c>
      <c r="F1293" s="136">
        <v>41374</v>
      </c>
      <c r="G1293" s="23" t="s">
        <v>234</v>
      </c>
    </row>
    <row r="1294" spans="1:7" x14ac:dyDescent="0.2">
      <c r="B1294" s="113" t="s">
        <v>28</v>
      </c>
      <c r="C1294" s="43" t="s">
        <v>226</v>
      </c>
      <c r="D1294" s="83"/>
      <c r="E1294" s="131" t="s">
        <v>29</v>
      </c>
      <c r="F1294" s="136">
        <v>41377</v>
      </c>
      <c r="G1294" s="23" t="s">
        <v>234</v>
      </c>
    </row>
    <row r="1295" spans="1:7" x14ac:dyDescent="0.2">
      <c r="B1295" s="113" t="s">
        <v>28</v>
      </c>
      <c r="C1295" s="43" t="s">
        <v>43</v>
      </c>
      <c r="D1295" s="83"/>
      <c r="E1295" s="131" t="s">
        <v>29</v>
      </c>
      <c r="F1295" s="136">
        <v>41377</v>
      </c>
      <c r="G1295" s="23" t="s">
        <v>234</v>
      </c>
    </row>
    <row r="1296" spans="1:7" x14ac:dyDescent="0.2">
      <c r="A1296" s="83"/>
      <c r="B1296" s="83" t="s">
        <v>28</v>
      </c>
      <c r="C1296" s="43" t="s">
        <v>138</v>
      </c>
      <c r="D1296" s="83"/>
      <c r="E1296" s="132" t="s">
        <v>29</v>
      </c>
      <c r="F1296" s="90">
        <v>41384</v>
      </c>
      <c r="G1296" s="28" t="s">
        <v>234</v>
      </c>
    </row>
    <row r="1297" spans="1:7" x14ac:dyDescent="0.2">
      <c r="A1297" s="83"/>
      <c r="B1297" s="113" t="s">
        <v>1156</v>
      </c>
      <c r="C1297" s="43" t="s">
        <v>59</v>
      </c>
      <c r="D1297" s="83"/>
      <c r="E1297" s="132">
        <v>5073</v>
      </c>
      <c r="F1297" s="90">
        <v>41385</v>
      </c>
      <c r="G1297" s="28" t="s">
        <v>234</v>
      </c>
    </row>
    <row r="1298" spans="1:7" x14ac:dyDescent="0.2">
      <c r="A1298" s="83"/>
      <c r="B1298" s="113" t="s">
        <v>1156</v>
      </c>
      <c r="C1298" s="43" t="s">
        <v>99</v>
      </c>
      <c r="D1298" s="83"/>
      <c r="E1298" s="132">
        <v>5073</v>
      </c>
      <c r="F1298" s="90">
        <v>41385</v>
      </c>
      <c r="G1298" s="28" t="s">
        <v>234</v>
      </c>
    </row>
    <row r="1299" spans="1:7" x14ac:dyDescent="0.2">
      <c r="A1299" s="83"/>
      <c r="B1299" s="113" t="s">
        <v>1156</v>
      </c>
      <c r="C1299" s="43" t="s">
        <v>213</v>
      </c>
      <c r="D1299" s="83"/>
      <c r="E1299" s="132">
        <v>5073</v>
      </c>
      <c r="F1299" s="90">
        <v>41385</v>
      </c>
      <c r="G1299" s="28" t="s">
        <v>234</v>
      </c>
    </row>
    <row r="1300" spans="1:7" x14ac:dyDescent="0.2">
      <c r="B1300" s="113" t="s">
        <v>1156</v>
      </c>
      <c r="C1300" s="78" t="s">
        <v>225</v>
      </c>
      <c r="E1300" s="131">
        <v>5073</v>
      </c>
      <c r="F1300" s="136">
        <v>41385</v>
      </c>
      <c r="G1300" s="25" t="s">
        <v>234</v>
      </c>
    </row>
    <row r="1301" spans="1:7" x14ac:dyDescent="0.2">
      <c r="A1301" s="83"/>
      <c r="B1301" s="113" t="s">
        <v>1156</v>
      </c>
      <c r="C1301" s="43" t="s">
        <v>54</v>
      </c>
      <c r="D1301" s="83"/>
      <c r="E1301" s="132">
        <v>5073</v>
      </c>
      <c r="F1301" s="90">
        <v>41385</v>
      </c>
      <c r="G1301" s="28" t="s">
        <v>234</v>
      </c>
    </row>
    <row r="1302" spans="1:7" x14ac:dyDescent="0.2">
      <c r="A1302" s="83"/>
      <c r="B1302" s="113" t="s">
        <v>1156</v>
      </c>
      <c r="C1302" s="43" t="s">
        <v>55</v>
      </c>
      <c r="D1302" s="83"/>
      <c r="E1302" s="132">
        <v>5073</v>
      </c>
      <c r="F1302" s="90">
        <v>41385</v>
      </c>
      <c r="G1302" s="28" t="s">
        <v>234</v>
      </c>
    </row>
    <row r="1303" spans="1:7" x14ac:dyDescent="0.2">
      <c r="A1303" s="83"/>
      <c r="B1303" s="113" t="s">
        <v>1156</v>
      </c>
      <c r="C1303" s="43" t="s">
        <v>153</v>
      </c>
      <c r="D1303" s="83"/>
      <c r="E1303" s="132">
        <v>5073</v>
      </c>
      <c r="F1303" s="90">
        <v>41385</v>
      </c>
      <c r="G1303" s="28" t="s">
        <v>234</v>
      </c>
    </row>
    <row r="1304" spans="1:7" x14ac:dyDescent="0.2">
      <c r="A1304" s="83"/>
      <c r="B1304" s="113" t="s">
        <v>1156</v>
      </c>
      <c r="C1304" s="43" t="s">
        <v>218</v>
      </c>
      <c r="D1304" s="83"/>
      <c r="E1304" s="132">
        <v>5073</v>
      </c>
      <c r="F1304" s="90">
        <v>41385</v>
      </c>
      <c r="G1304" s="28" t="s">
        <v>234</v>
      </c>
    </row>
    <row r="1305" spans="1:7" x14ac:dyDescent="0.2">
      <c r="A1305" s="83"/>
      <c r="B1305" s="113" t="s">
        <v>1156</v>
      </c>
      <c r="C1305" s="43" t="s">
        <v>82</v>
      </c>
      <c r="D1305" s="83"/>
      <c r="E1305" s="132">
        <v>5073</v>
      </c>
      <c r="F1305" s="90">
        <v>41385</v>
      </c>
      <c r="G1305" s="28" t="s">
        <v>234</v>
      </c>
    </row>
    <row r="1306" spans="1:7" x14ac:dyDescent="0.2">
      <c r="A1306" s="83"/>
      <c r="B1306" s="113" t="s">
        <v>1156</v>
      </c>
      <c r="C1306" s="43" t="s">
        <v>197</v>
      </c>
      <c r="D1306" s="83"/>
      <c r="E1306" s="132">
        <v>5073</v>
      </c>
      <c r="F1306" s="90">
        <v>41385</v>
      </c>
      <c r="G1306" s="28" t="s">
        <v>234</v>
      </c>
    </row>
    <row r="1307" spans="1:7" x14ac:dyDescent="0.2">
      <c r="A1307" s="83"/>
      <c r="B1307" s="113" t="s">
        <v>1156</v>
      </c>
      <c r="C1307" s="43" t="s">
        <v>213</v>
      </c>
      <c r="D1307" s="83"/>
      <c r="E1307" s="132">
        <v>5073</v>
      </c>
      <c r="F1307" s="90">
        <v>41385</v>
      </c>
      <c r="G1307" s="28" t="s">
        <v>234</v>
      </c>
    </row>
    <row r="1308" spans="1:7" x14ac:dyDescent="0.2">
      <c r="A1308" s="83"/>
      <c r="B1308" s="113" t="s">
        <v>1157</v>
      </c>
      <c r="C1308" s="43" t="s">
        <v>6</v>
      </c>
      <c r="D1308" s="83"/>
      <c r="E1308" s="132">
        <v>18611</v>
      </c>
      <c r="F1308" s="90">
        <v>41385</v>
      </c>
      <c r="G1308" s="28" t="s">
        <v>234</v>
      </c>
    </row>
    <row r="1309" spans="1:7" x14ac:dyDescent="0.2">
      <c r="A1309" s="83"/>
      <c r="B1309" s="113" t="s">
        <v>1157</v>
      </c>
      <c r="C1309" s="43" t="s">
        <v>156</v>
      </c>
      <c r="D1309" s="83"/>
      <c r="E1309" s="132">
        <v>18611</v>
      </c>
      <c r="F1309" s="90">
        <v>41385</v>
      </c>
      <c r="G1309" s="28" t="s">
        <v>234</v>
      </c>
    </row>
    <row r="1310" spans="1:7" x14ac:dyDescent="0.2">
      <c r="A1310" s="83"/>
      <c r="B1310" s="83" t="s">
        <v>28</v>
      </c>
      <c r="C1310" s="43" t="s">
        <v>212</v>
      </c>
      <c r="D1310" s="83"/>
      <c r="E1310" s="132" t="s">
        <v>29</v>
      </c>
      <c r="F1310" s="90">
        <v>41387</v>
      </c>
      <c r="G1310" s="25" t="s">
        <v>234</v>
      </c>
    </row>
    <row r="1311" spans="1:7" x14ac:dyDescent="0.2">
      <c r="A1311" s="83"/>
      <c r="B1311" s="83" t="s">
        <v>28</v>
      </c>
      <c r="C1311" s="43" t="s">
        <v>181</v>
      </c>
      <c r="D1311" s="83"/>
      <c r="E1311" s="132" t="s">
        <v>29</v>
      </c>
      <c r="F1311" s="90">
        <v>41388</v>
      </c>
      <c r="G1311" s="28" t="s">
        <v>234</v>
      </c>
    </row>
    <row r="1312" spans="1:7" x14ac:dyDescent="0.2">
      <c r="A1312" s="83"/>
      <c r="B1312" s="83" t="s">
        <v>28</v>
      </c>
      <c r="C1312" s="43" t="s">
        <v>226</v>
      </c>
      <c r="D1312" s="83"/>
      <c r="E1312" s="132" t="s">
        <v>29</v>
      </c>
      <c r="F1312" s="90">
        <v>41388</v>
      </c>
      <c r="G1312" s="28" t="s">
        <v>234</v>
      </c>
    </row>
    <row r="1313" spans="1:7" x14ac:dyDescent="0.2">
      <c r="A1313" s="83"/>
      <c r="B1313" s="83" t="s">
        <v>1158</v>
      </c>
      <c r="C1313" s="43" t="s">
        <v>242</v>
      </c>
      <c r="D1313" s="83"/>
      <c r="E1313" s="132">
        <v>0.5</v>
      </c>
      <c r="F1313" s="90">
        <v>41391</v>
      </c>
      <c r="G1313" s="28" t="s">
        <v>234</v>
      </c>
    </row>
    <row r="1314" spans="1:7" x14ac:dyDescent="0.2">
      <c r="A1314" s="83"/>
      <c r="B1314" s="83" t="s">
        <v>1158</v>
      </c>
      <c r="C1314" s="43" t="s">
        <v>245</v>
      </c>
      <c r="D1314" s="83"/>
      <c r="E1314" s="132">
        <v>0.5</v>
      </c>
      <c r="F1314" s="90">
        <v>41391</v>
      </c>
      <c r="G1314" s="28" t="s">
        <v>234</v>
      </c>
    </row>
    <row r="1315" spans="1:7" x14ac:dyDescent="0.2">
      <c r="A1315" s="83"/>
      <c r="B1315" s="83" t="s">
        <v>1158</v>
      </c>
      <c r="C1315" s="43" t="s">
        <v>241</v>
      </c>
      <c r="D1315" s="83"/>
      <c r="E1315" s="132">
        <v>0.5</v>
      </c>
      <c r="F1315" s="90">
        <v>41391</v>
      </c>
      <c r="G1315" s="28" t="s">
        <v>234</v>
      </c>
    </row>
    <row r="1316" spans="1:7" x14ac:dyDescent="0.2">
      <c r="A1316" s="83"/>
      <c r="B1316" s="83" t="s">
        <v>1158</v>
      </c>
      <c r="C1316" s="43" t="s">
        <v>238</v>
      </c>
      <c r="D1316" s="83"/>
      <c r="E1316" s="132">
        <v>0.5</v>
      </c>
      <c r="F1316" s="90">
        <v>41391</v>
      </c>
      <c r="G1316" s="28" t="s">
        <v>234</v>
      </c>
    </row>
    <row r="1317" spans="1:7" x14ac:dyDescent="0.2">
      <c r="A1317" s="83"/>
      <c r="B1317" s="113" t="s">
        <v>1157</v>
      </c>
      <c r="C1317" s="43" t="s">
        <v>1</v>
      </c>
      <c r="D1317" s="83"/>
      <c r="E1317" s="132">
        <v>19111</v>
      </c>
      <c r="F1317" s="90">
        <v>41399</v>
      </c>
      <c r="G1317" s="28" t="s">
        <v>234</v>
      </c>
    </row>
    <row r="1318" spans="1:7" x14ac:dyDescent="0.2">
      <c r="A1318" s="83"/>
      <c r="B1318" s="83" t="s">
        <v>28</v>
      </c>
      <c r="C1318" s="43" t="s">
        <v>195</v>
      </c>
      <c r="D1318" s="83"/>
      <c r="E1318" s="132" t="s">
        <v>29</v>
      </c>
      <c r="F1318" s="90">
        <v>41402</v>
      </c>
      <c r="G1318" s="28" t="s">
        <v>234</v>
      </c>
    </row>
    <row r="1319" spans="1:7" ht="12.75" customHeight="1" x14ac:dyDescent="0.2">
      <c r="A1319" s="83"/>
      <c r="B1319" s="83" t="s">
        <v>199</v>
      </c>
      <c r="C1319" s="43" t="s">
        <v>202</v>
      </c>
      <c r="D1319" s="83"/>
      <c r="E1319" s="132" t="s">
        <v>29</v>
      </c>
      <c r="F1319" s="90">
        <v>41409</v>
      </c>
      <c r="G1319" s="28" t="s">
        <v>234</v>
      </c>
    </row>
    <row r="1320" spans="1:7" x14ac:dyDescent="0.2">
      <c r="A1320" s="83"/>
      <c r="B1320" s="83" t="s">
        <v>28</v>
      </c>
      <c r="C1320" s="43" t="s">
        <v>138</v>
      </c>
      <c r="D1320" s="83"/>
      <c r="E1320" s="132" t="s">
        <v>29</v>
      </c>
      <c r="F1320" s="90">
        <v>41414</v>
      </c>
      <c r="G1320" s="28" t="s">
        <v>234</v>
      </c>
    </row>
    <row r="1321" spans="1:7" x14ac:dyDescent="0.2">
      <c r="A1321" s="83"/>
      <c r="B1321" s="83" t="s">
        <v>28</v>
      </c>
      <c r="C1321" s="43" t="s">
        <v>226</v>
      </c>
      <c r="D1321" s="83"/>
      <c r="E1321" s="132" t="s">
        <v>29</v>
      </c>
      <c r="F1321" s="90">
        <v>41418</v>
      </c>
      <c r="G1321" s="28" t="s">
        <v>234</v>
      </c>
    </row>
    <row r="1322" spans="1:7" x14ac:dyDescent="0.2">
      <c r="A1322" s="83"/>
      <c r="B1322" s="83" t="s">
        <v>1151</v>
      </c>
      <c r="C1322" s="43" t="s">
        <v>246</v>
      </c>
      <c r="D1322" s="83"/>
      <c r="E1322" s="132">
        <v>73424</v>
      </c>
      <c r="F1322" s="90">
        <v>41426</v>
      </c>
      <c r="G1322" s="28" t="s">
        <v>234</v>
      </c>
    </row>
    <row r="1323" spans="1:7" x14ac:dyDescent="0.2">
      <c r="A1323" s="83"/>
      <c r="B1323" s="83" t="s">
        <v>1151</v>
      </c>
      <c r="C1323" s="43" t="s">
        <v>126</v>
      </c>
      <c r="D1323" s="83"/>
      <c r="E1323" s="132">
        <v>73424</v>
      </c>
      <c r="F1323" s="90">
        <v>41426</v>
      </c>
      <c r="G1323" s="28" t="s">
        <v>234</v>
      </c>
    </row>
    <row r="1324" spans="1:7" x14ac:dyDescent="0.2">
      <c r="A1324" s="83"/>
      <c r="B1324" s="83" t="s">
        <v>1151</v>
      </c>
      <c r="C1324" s="43" t="s">
        <v>157</v>
      </c>
      <c r="D1324" s="83"/>
      <c r="E1324" s="132">
        <v>73424</v>
      </c>
      <c r="F1324" s="90">
        <v>41426</v>
      </c>
      <c r="G1324" s="28" t="s">
        <v>234</v>
      </c>
    </row>
    <row r="1325" spans="1:7" x14ac:dyDescent="0.2">
      <c r="A1325" s="83"/>
      <c r="B1325" s="83" t="s">
        <v>1151</v>
      </c>
      <c r="C1325" s="43" t="s">
        <v>25</v>
      </c>
      <c r="D1325" s="83"/>
      <c r="E1325" s="132">
        <v>73424</v>
      </c>
      <c r="F1325" s="90">
        <v>41426</v>
      </c>
      <c r="G1325" s="28" t="s">
        <v>234</v>
      </c>
    </row>
    <row r="1326" spans="1:7" x14ac:dyDescent="0.2">
      <c r="A1326" s="83"/>
      <c r="B1326" s="83" t="s">
        <v>1151</v>
      </c>
      <c r="C1326" s="43" t="s">
        <v>247</v>
      </c>
      <c r="D1326" s="83"/>
      <c r="E1326" s="132">
        <v>73424</v>
      </c>
      <c r="F1326" s="90">
        <v>41426</v>
      </c>
      <c r="G1326" s="28" t="s">
        <v>234</v>
      </c>
    </row>
    <row r="1327" spans="1:7" x14ac:dyDescent="0.2">
      <c r="A1327" s="83"/>
      <c r="B1327" s="83" t="s">
        <v>1151</v>
      </c>
      <c r="C1327" s="43" t="s">
        <v>79</v>
      </c>
      <c r="D1327" s="83"/>
      <c r="E1327" s="132">
        <v>73424</v>
      </c>
      <c r="F1327" s="90">
        <v>41426</v>
      </c>
      <c r="G1327" s="28" t="s">
        <v>234</v>
      </c>
    </row>
    <row r="1328" spans="1:7" x14ac:dyDescent="0.2">
      <c r="A1328" s="83"/>
      <c r="B1328" s="83" t="s">
        <v>1151</v>
      </c>
      <c r="C1328" s="43" t="s">
        <v>3</v>
      </c>
      <c r="D1328" s="83"/>
      <c r="E1328" s="132">
        <v>73424</v>
      </c>
      <c r="F1328" s="90">
        <v>41426</v>
      </c>
      <c r="G1328" s="28" t="s">
        <v>234</v>
      </c>
    </row>
    <row r="1329" spans="1:7" x14ac:dyDescent="0.2">
      <c r="A1329" s="83"/>
      <c r="B1329" s="83" t="s">
        <v>1151</v>
      </c>
      <c r="C1329" s="43" t="s">
        <v>248</v>
      </c>
      <c r="D1329" s="83"/>
      <c r="E1329" s="132">
        <v>73424</v>
      </c>
      <c r="F1329" s="90">
        <v>41426</v>
      </c>
      <c r="G1329" s="28" t="s">
        <v>234</v>
      </c>
    </row>
    <row r="1330" spans="1:7" x14ac:dyDescent="0.2">
      <c r="A1330" s="83"/>
      <c r="B1330" s="83" t="s">
        <v>1151</v>
      </c>
      <c r="C1330" s="43" t="s">
        <v>74</v>
      </c>
      <c r="D1330" s="83"/>
      <c r="E1330" s="132">
        <v>73424</v>
      </c>
      <c r="F1330" s="90">
        <v>41426</v>
      </c>
      <c r="G1330" s="28" t="s">
        <v>234</v>
      </c>
    </row>
    <row r="1331" spans="1:7" x14ac:dyDescent="0.2">
      <c r="A1331" s="83"/>
      <c r="B1331" s="83" t="s">
        <v>1151</v>
      </c>
      <c r="C1331" s="43" t="s">
        <v>250</v>
      </c>
      <c r="D1331" s="83"/>
      <c r="E1331" s="132">
        <v>73424</v>
      </c>
      <c r="F1331" s="90">
        <v>41426</v>
      </c>
      <c r="G1331" s="28" t="s">
        <v>234</v>
      </c>
    </row>
    <row r="1332" spans="1:7" x14ac:dyDescent="0.2">
      <c r="A1332" s="83"/>
      <c r="B1332" s="83" t="s">
        <v>1151</v>
      </c>
      <c r="C1332" s="43" t="s">
        <v>35</v>
      </c>
      <c r="D1332" s="83"/>
      <c r="E1332" s="132">
        <v>73424</v>
      </c>
      <c r="F1332" s="90">
        <v>41426</v>
      </c>
      <c r="G1332" s="28" t="s">
        <v>234</v>
      </c>
    </row>
    <row r="1333" spans="1:7" x14ac:dyDescent="0.2">
      <c r="A1333" s="83"/>
      <c r="B1333" s="83" t="s">
        <v>28</v>
      </c>
      <c r="C1333" s="43" t="s">
        <v>195</v>
      </c>
      <c r="D1333" s="83"/>
      <c r="E1333" s="132" t="s">
        <v>29</v>
      </c>
      <c r="F1333" s="90">
        <v>41426</v>
      </c>
      <c r="G1333" s="28" t="s">
        <v>234</v>
      </c>
    </row>
    <row r="1334" spans="1:7" x14ac:dyDescent="0.2">
      <c r="A1334" s="83"/>
      <c r="B1334" s="113" t="s">
        <v>1156</v>
      </c>
      <c r="C1334" s="43" t="s">
        <v>58</v>
      </c>
      <c r="D1334" s="83"/>
      <c r="E1334" s="132">
        <v>5246</v>
      </c>
      <c r="F1334" s="90">
        <v>41427</v>
      </c>
      <c r="G1334" s="28" t="s">
        <v>234</v>
      </c>
    </row>
    <row r="1335" spans="1:7" x14ac:dyDescent="0.2">
      <c r="A1335" s="83"/>
      <c r="B1335" s="113" t="s">
        <v>1157</v>
      </c>
      <c r="C1335" s="43" t="s">
        <v>37</v>
      </c>
      <c r="D1335" s="83"/>
      <c r="E1335" s="132">
        <v>19569</v>
      </c>
      <c r="F1335" s="90">
        <v>41427</v>
      </c>
      <c r="G1335" s="28" t="s">
        <v>234</v>
      </c>
    </row>
    <row r="1336" spans="1:7" x14ac:dyDescent="0.2">
      <c r="A1336" s="83"/>
      <c r="B1336" s="113" t="s">
        <v>1157</v>
      </c>
      <c r="C1336" s="43" t="s">
        <v>31</v>
      </c>
      <c r="D1336" s="83"/>
      <c r="E1336" s="132">
        <v>19569</v>
      </c>
      <c r="F1336" s="90">
        <v>41427</v>
      </c>
      <c r="G1336" s="28" t="s">
        <v>234</v>
      </c>
    </row>
    <row r="1337" spans="1:7" x14ac:dyDescent="0.2">
      <c r="A1337" s="83"/>
      <c r="B1337" s="113" t="s">
        <v>1157</v>
      </c>
      <c r="C1337" s="43" t="s">
        <v>126</v>
      </c>
      <c r="D1337" s="83"/>
      <c r="E1337" s="132">
        <v>19569</v>
      </c>
      <c r="F1337" s="90">
        <v>41427</v>
      </c>
      <c r="G1337" s="28" t="s">
        <v>234</v>
      </c>
    </row>
    <row r="1338" spans="1:7" x14ac:dyDescent="0.2">
      <c r="A1338" s="83"/>
      <c r="B1338" s="113" t="s">
        <v>1157</v>
      </c>
      <c r="C1338" s="43" t="s">
        <v>232</v>
      </c>
      <c r="D1338" s="83"/>
      <c r="E1338" s="132">
        <v>19569</v>
      </c>
      <c r="F1338" s="90">
        <v>41427</v>
      </c>
      <c r="G1338" s="28" t="s">
        <v>234</v>
      </c>
    </row>
    <row r="1339" spans="1:7" x14ac:dyDescent="0.2">
      <c r="A1339" s="83"/>
      <c r="B1339" s="83" t="s">
        <v>1151</v>
      </c>
      <c r="C1339" s="43" t="s">
        <v>37</v>
      </c>
      <c r="D1339" s="83"/>
      <c r="E1339" s="132">
        <v>73440</v>
      </c>
      <c r="F1339" s="90">
        <v>41428</v>
      </c>
      <c r="G1339" s="28" t="s">
        <v>234</v>
      </c>
    </row>
    <row r="1340" spans="1:7" x14ac:dyDescent="0.2">
      <c r="A1340" s="83"/>
      <c r="B1340" s="83" t="s">
        <v>1151</v>
      </c>
      <c r="C1340" s="43" t="s">
        <v>31</v>
      </c>
      <c r="D1340" s="83"/>
      <c r="E1340" s="132">
        <v>73440</v>
      </c>
      <c r="F1340" s="90">
        <v>41428</v>
      </c>
      <c r="G1340" s="28" t="s">
        <v>234</v>
      </c>
    </row>
    <row r="1341" spans="1:7" x14ac:dyDescent="0.2">
      <c r="A1341" s="83"/>
      <c r="B1341" s="83" t="s">
        <v>1151</v>
      </c>
      <c r="C1341" s="43" t="s">
        <v>232</v>
      </c>
      <c r="D1341" s="83"/>
      <c r="E1341" s="132">
        <v>73440</v>
      </c>
      <c r="F1341" s="90">
        <v>41428</v>
      </c>
      <c r="G1341" s="28" t="s">
        <v>234</v>
      </c>
    </row>
    <row r="1342" spans="1:7" x14ac:dyDescent="0.2">
      <c r="A1342" s="83"/>
      <c r="B1342" s="83" t="s">
        <v>1151</v>
      </c>
      <c r="C1342" s="43" t="s">
        <v>32</v>
      </c>
      <c r="D1342" s="83"/>
      <c r="E1342" s="132">
        <v>73440</v>
      </c>
      <c r="F1342" s="90">
        <v>41428</v>
      </c>
      <c r="G1342" s="28" t="s">
        <v>234</v>
      </c>
    </row>
    <row r="1343" spans="1:7" x14ac:dyDescent="0.2">
      <c r="A1343" s="83"/>
      <c r="B1343" s="83" t="s">
        <v>1151</v>
      </c>
      <c r="C1343" s="43" t="s">
        <v>10</v>
      </c>
      <c r="D1343" s="83"/>
      <c r="E1343" s="132">
        <v>73440</v>
      </c>
      <c r="F1343" s="90">
        <v>41428</v>
      </c>
      <c r="G1343" s="28" t="s">
        <v>234</v>
      </c>
    </row>
    <row r="1344" spans="1:7" x14ac:dyDescent="0.2">
      <c r="A1344" s="83"/>
      <c r="B1344" s="83" t="s">
        <v>1151</v>
      </c>
      <c r="C1344" s="43" t="s">
        <v>167</v>
      </c>
      <c r="D1344" s="83"/>
      <c r="E1344" s="132">
        <v>73440</v>
      </c>
      <c r="F1344" s="90">
        <v>41428</v>
      </c>
      <c r="G1344" s="28" t="s">
        <v>234</v>
      </c>
    </row>
    <row r="1345" spans="1:7" x14ac:dyDescent="0.2">
      <c r="A1345" s="83"/>
      <c r="B1345" s="83" t="s">
        <v>1151</v>
      </c>
      <c r="C1345" s="43" t="s">
        <v>6</v>
      </c>
      <c r="D1345" s="83"/>
      <c r="E1345" s="132">
        <v>73440</v>
      </c>
      <c r="F1345" s="90">
        <v>41428</v>
      </c>
      <c r="G1345" s="28" t="s">
        <v>234</v>
      </c>
    </row>
    <row r="1346" spans="1:7" x14ac:dyDescent="0.2">
      <c r="A1346" s="83"/>
      <c r="B1346" s="83" t="s">
        <v>1151</v>
      </c>
      <c r="C1346" s="43" t="s">
        <v>260</v>
      </c>
      <c r="D1346" s="83"/>
      <c r="E1346" s="132">
        <v>73440</v>
      </c>
      <c r="F1346" s="90">
        <v>41428</v>
      </c>
      <c r="G1346" s="28" t="s">
        <v>234</v>
      </c>
    </row>
    <row r="1347" spans="1:7" x14ac:dyDescent="0.2">
      <c r="A1347" s="83"/>
      <c r="B1347" s="113" t="s">
        <v>1157</v>
      </c>
      <c r="C1347" s="43" t="s">
        <v>32</v>
      </c>
      <c r="D1347" s="83"/>
      <c r="E1347" s="132">
        <v>19776</v>
      </c>
      <c r="F1347" s="90">
        <v>41434</v>
      </c>
      <c r="G1347" s="28" t="s">
        <v>234</v>
      </c>
    </row>
    <row r="1348" spans="1:7" x14ac:dyDescent="0.2">
      <c r="A1348" s="83"/>
      <c r="B1348" s="83" t="s">
        <v>1151</v>
      </c>
      <c r="C1348" s="43" t="s">
        <v>259</v>
      </c>
      <c r="D1348" s="83"/>
      <c r="E1348" s="132">
        <v>73698</v>
      </c>
      <c r="F1348" s="90">
        <v>41439</v>
      </c>
      <c r="G1348" s="28" t="s">
        <v>234</v>
      </c>
    </row>
    <row r="1349" spans="1:7" x14ac:dyDescent="0.2">
      <c r="A1349" s="83"/>
      <c r="B1349" s="83" t="s">
        <v>1151</v>
      </c>
      <c r="C1349" s="43" t="s">
        <v>263</v>
      </c>
      <c r="D1349" s="83"/>
      <c r="E1349" s="132">
        <v>73698</v>
      </c>
      <c r="F1349" s="90">
        <v>41440</v>
      </c>
      <c r="G1349" s="28" t="s">
        <v>234</v>
      </c>
    </row>
    <row r="1350" spans="1:7" x14ac:dyDescent="0.2">
      <c r="A1350" s="83"/>
      <c r="B1350" s="83" t="s">
        <v>1151</v>
      </c>
      <c r="C1350" s="43" t="s">
        <v>258</v>
      </c>
      <c r="D1350" s="83"/>
      <c r="E1350" s="132">
        <v>73698</v>
      </c>
      <c r="F1350" s="90">
        <v>41440</v>
      </c>
      <c r="G1350" s="28" t="s">
        <v>234</v>
      </c>
    </row>
    <row r="1351" spans="1:7" x14ac:dyDescent="0.2">
      <c r="A1351" s="83"/>
      <c r="B1351" s="83" t="s">
        <v>1151</v>
      </c>
      <c r="C1351" s="43" t="s">
        <v>24</v>
      </c>
      <c r="D1351" s="83"/>
      <c r="E1351" s="132">
        <v>73698</v>
      </c>
      <c r="F1351" s="90">
        <v>41441</v>
      </c>
      <c r="G1351" s="28" t="s">
        <v>234</v>
      </c>
    </row>
    <row r="1352" spans="1:7" x14ac:dyDescent="0.2">
      <c r="A1352" s="83"/>
      <c r="B1352" s="83" t="s">
        <v>1151</v>
      </c>
      <c r="C1352" s="43" t="s">
        <v>53</v>
      </c>
      <c r="D1352" s="83"/>
      <c r="E1352" s="132">
        <v>73698</v>
      </c>
      <c r="F1352" s="90">
        <v>41441</v>
      </c>
      <c r="G1352" s="28" t="s">
        <v>234</v>
      </c>
    </row>
    <row r="1353" spans="1:7" x14ac:dyDescent="0.2">
      <c r="A1353" s="83"/>
      <c r="B1353" s="83" t="s">
        <v>1151</v>
      </c>
      <c r="C1353" s="43" t="s">
        <v>24</v>
      </c>
      <c r="D1353" s="83"/>
      <c r="E1353" s="132">
        <v>73698</v>
      </c>
      <c r="F1353" s="90">
        <v>41441</v>
      </c>
      <c r="G1353" s="28" t="s">
        <v>234</v>
      </c>
    </row>
    <row r="1354" spans="1:7" x14ac:dyDescent="0.2">
      <c r="A1354" s="83"/>
      <c r="B1354" s="113" t="s">
        <v>1156</v>
      </c>
      <c r="C1354" s="43" t="s">
        <v>197</v>
      </c>
      <c r="D1354" s="83"/>
      <c r="E1354" s="132">
        <v>5462</v>
      </c>
      <c r="F1354" s="90">
        <v>41441</v>
      </c>
      <c r="G1354" s="28" t="s">
        <v>234</v>
      </c>
    </row>
    <row r="1355" spans="1:7" x14ac:dyDescent="0.2">
      <c r="A1355" s="83"/>
      <c r="B1355" s="113" t="s">
        <v>1157</v>
      </c>
      <c r="C1355" s="43" t="s">
        <v>10</v>
      </c>
      <c r="D1355" s="83"/>
      <c r="E1355" s="132">
        <v>19862</v>
      </c>
      <c r="F1355" s="90">
        <v>41441</v>
      </c>
      <c r="G1355" s="28" t="s">
        <v>234</v>
      </c>
    </row>
    <row r="1356" spans="1:7" x14ac:dyDescent="0.2">
      <c r="A1356" s="83"/>
      <c r="B1356" s="113" t="s">
        <v>1157</v>
      </c>
      <c r="C1356" s="43" t="s">
        <v>167</v>
      </c>
      <c r="D1356" s="83"/>
      <c r="E1356" s="132">
        <v>19862</v>
      </c>
      <c r="F1356" s="90">
        <v>41441</v>
      </c>
      <c r="G1356" s="28" t="s">
        <v>234</v>
      </c>
    </row>
    <row r="1357" spans="1:7" x14ac:dyDescent="0.2">
      <c r="A1357" s="83"/>
      <c r="B1357" s="113" t="s">
        <v>1157</v>
      </c>
      <c r="C1357" s="43" t="s">
        <v>157</v>
      </c>
      <c r="D1357" s="83"/>
      <c r="E1357" s="132">
        <v>19862</v>
      </c>
      <c r="F1357" s="90">
        <v>41441</v>
      </c>
      <c r="G1357" s="28" t="s">
        <v>234</v>
      </c>
    </row>
    <row r="1358" spans="1:7" x14ac:dyDescent="0.2">
      <c r="A1358" s="83"/>
      <c r="B1358" s="113" t="s">
        <v>1157</v>
      </c>
      <c r="C1358" s="43" t="s">
        <v>24</v>
      </c>
      <c r="D1358" s="83"/>
      <c r="E1358" s="132">
        <v>19862</v>
      </c>
      <c r="F1358" s="90">
        <v>41441</v>
      </c>
      <c r="G1358" s="28" t="s">
        <v>234</v>
      </c>
    </row>
    <row r="1359" spans="1:7" x14ac:dyDescent="0.2">
      <c r="A1359" s="83"/>
      <c r="B1359" s="83" t="s">
        <v>28</v>
      </c>
      <c r="C1359" s="43" t="s">
        <v>226</v>
      </c>
      <c r="D1359" s="83"/>
      <c r="E1359" s="132" t="s">
        <v>29</v>
      </c>
      <c r="F1359" s="90">
        <v>41447</v>
      </c>
      <c r="G1359" s="28" t="s">
        <v>234</v>
      </c>
    </row>
    <row r="1360" spans="1:7" x14ac:dyDescent="0.2">
      <c r="A1360" s="113" t="s">
        <v>436</v>
      </c>
      <c r="B1360" s="113" t="s">
        <v>1157</v>
      </c>
      <c r="C1360" s="43" t="s">
        <v>264</v>
      </c>
      <c r="D1360" s="83"/>
      <c r="E1360" s="132">
        <v>20000</v>
      </c>
      <c r="F1360" s="90">
        <v>41448</v>
      </c>
      <c r="G1360" s="28" t="s">
        <v>234</v>
      </c>
    </row>
    <row r="1361" spans="1:7" x14ac:dyDescent="0.2">
      <c r="A1361" s="83"/>
      <c r="B1361" s="83" t="s">
        <v>1151</v>
      </c>
      <c r="C1361" s="43" t="s">
        <v>249</v>
      </c>
      <c r="D1361" s="83"/>
      <c r="E1361" s="132">
        <v>73944</v>
      </c>
      <c r="F1361" s="90">
        <v>41453</v>
      </c>
      <c r="G1361" s="28" t="s">
        <v>234</v>
      </c>
    </row>
    <row r="1362" spans="1:7" x14ac:dyDescent="0.2">
      <c r="A1362" s="83"/>
      <c r="B1362" s="83" t="s">
        <v>28</v>
      </c>
      <c r="C1362" s="43" t="s">
        <v>195</v>
      </c>
      <c r="D1362" s="83"/>
      <c r="E1362" s="132" t="s">
        <v>29</v>
      </c>
      <c r="F1362" s="90">
        <v>41457</v>
      </c>
      <c r="G1362" s="28" t="s">
        <v>234</v>
      </c>
    </row>
    <row r="1363" spans="1:7" x14ac:dyDescent="0.2">
      <c r="B1363" s="113" t="s">
        <v>28</v>
      </c>
      <c r="C1363" s="78" t="s">
        <v>265</v>
      </c>
      <c r="E1363" s="131" t="s">
        <v>29</v>
      </c>
      <c r="F1363" s="136">
        <v>41459</v>
      </c>
      <c r="G1363" s="25" t="s">
        <v>234</v>
      </c>
    </row>
    <row r="1364" spans="1:7" x14ac:dyDescent="0.2">
      <c r="B1364" s="113" t="s">
        <v>28</v>
      </c>
      <c r="C1364" s="78" t="s">
        <v>133</v>
      </c>
      <c r="E1364" s="131" t="s">
        <v>29</v>
      </c>
      <c r="F1364" s="136">
        <v>41459</v>
      </c>
      <c r="G1364" s="25" t="s">
        <v>234</v>
      </c>
    </row>
    <row r="1365" spans="1:7" x14ac:dyDescent="0.2">
      <c r="B1365" s="113" t="s">
        <v>28</v>
      </c>
      <c r="C1365" s="78" t="s">
        <v>43</v>
      </c>
      <c r="E1365" s="131" t="s">
        <v>29</v>
      </c>
      <c r="F1365" s="136">
        <v>41467</v>
      </c>
      <c r="G1365" s="25" t="s">
        <v>234</v>
      </c>
    </row>
    <row r="1366" spans="1:7" x14ac:dyDescent="0.2">
      <c r="A1366" s="83"/>
      <c r="B1366" s="83" t="s">
        <v>28</v>
      </c>
      <c r="C1366" s="43" t="s">
        <v>254</v>
      </c>
      <c r="D1366" s="83"/>
      <c r="E1366" s="132" t="s">
        <v>29</v>
      </c>
      <c r="F1366" s="90">
        <v>41468</v>
      </c>
      <c r="G1366" s="28" t="s">
        <v>234</v>
      </c>
    </row>
    <row r="1367" spans="1:7" x14ac:dyDescent="0.2">
      <c r="A1367" s="83"/>
      <c r="B1367" s="113" t="s">
        <v>1156</v>
      </c>
      <c r="C1367" s="43" t="s">
        <v>58</v>
      </c>
      <c r="D1367" s="83"/>
      <c r="E1367" s="132">
        <v>5882</v>
      </c>
      <c r="F1367" s="90">
        <v>41469</v>
      </c>
      <c r="G1367" s="28" t="s">
        <v>234</v>
      </c>
    </row>
    <row r="1368" spans="1:7" x14ac:dyDescent="0.2">
      <c r="A1368" s="83"/>
      <c r="B1368" s="113" t="s">
        <v>1157</v>
      </c>
      <c r="C1368" s="43" t="s">
        <v>6</v>
      </c>
      <c r="D1368" s="83"/>
      <c r="E1368" s="132">
        <v>20382</v>
      </c>
      <c r="F1368" s="90">
        <v>41473</v>
      </c>
      <c r="G1368" s="28" t="s">
        <v>234</v>
      </c>
    </row>
    <row r="1369" spans="1:7" x14ac:dyDescent="0.2">
      <c r="A1369" s="83"/>
      <c r="B1369" s="83" t="s">
        <v>28</v>
      </c>
      <c r="C1369" s="43" t="s">
        <v>138</v>
      </c>
      <c r="D1369" s="83"/>
      <c r="E1369" s="132" t="s">
        <v>29</v>
      </c>
      <c r="F1369" s="90">
        <v>41473</v>
      </c>
      <c r="G1369" s="28" t="s">
        <v>234</v>
      </c>
    </row>
    <row r="1370" spans="1:7" x14ac:dyDescent="0.2">
      <c r="A1370" s="83"/>
      <c r="B1370" s="83" t="s">
        <v>28</v>
      </c>
      <c r="C1370" s="43" t="s">
        <v>226</v>
      </c>
      <c r="D1370" s="83"/>
      <c r="E1370" s="132" t="s">
        <v>29</v>
      </c>
      <c r="F1370" s="90">
        <v>41473</v>
      </c>
      <c r="G1370" s="28" t="s">
        <v>234</v>
      </c>
    </row>
    <row r="1371" spans="1:7" x14ac:dyDescent="0.2">
      <c r="A1371" s="83"/>
      <c r="B1371" s="83" t="s">
        <v>28</v>
      </c>
      <c r="C1371" s="43" t="s">
        <v>181</v>
      </c>
      <c r="D1371" s="83"/>
      <c r="E1371" s="132" t="s">
        <v>29</v>
      </c>
      <c r="F1371" s="90">
        <v>41473</v>
      </c>
      <c r="G1371" s="28" t="s">
        <v>234</v>
      </c>
    </row>
    <row r="1372" spans="1:7" x14ac:dyDescent="0.2">
      <c r="A1372" s="83"/>
      <c r="B1372" s="113" t="s">
        <v>1157</v>
      </c>
      <c r="C1372" s="43" t="s">
        <v>268</v>
      </c>
      <c r="D1372" s="83"/>
      <c r="E1372" s="132">
        <v>20388</v>
      </c>
      <c r="F1372" s="90">
        <v>41474</v>
      </c>
      <c r="G1372" s="28" t="s">
        <v>234</v>
      </c>
    </row>
    <row r="1373" spans="1:7" x14ac:dyDescent="0.2">
      <c r="A1373" s="83"/>
      <c r="B1373" s="113" t="s">
        <v>1157</v>
      </c>
      <c r="C1373" s="43" t="s">
        <v>156</v>
      </c>
      <c r="D1373" s="83"/>
      <c r="E1373" s="132">
        <v>20388</v>
      </c>
      <c r="F1373" s="90">
        <v>41474</v>
      </c>
      <c r="G1373" s="28" t="s">
        <v>234</v>
      </c>
    </row>
    <row r="1374" spans="1:7" x14ac:dyDescent="0.2">
      <c r="A1374" s="83"/>
      <c r="B1374" s="83" t="s">
        <v>1158</v>
      </c>
      <c r="C1374" s="43" t="s">
        <v>269</v>
      </c>
      <c r="D1374" s="83"/>
      <c r="E1374" s="132">
        <v>1</v>
      </c>
      <c r="F1374" s="90">
        <v>41475</v>
      </c>
      <c r="G1374" s="28" t="s">
        <v>234</v>
      </c>
    </row>
    <row r="1375" spans="1:7" x14ac:dyDescent="0.2">
      <c r="B1375" s="113" t="s">
        <v>1156</v>
      </c>
      <c r="C1375" s="78" t="s">
        <v>187</v>
      </c>
      <c r="E1375" s="131">
        <v>5908</v>
      </c>
      <c r="F1375" s="136">
        <v>41476</v>
      </c>
      <c r="G1375" s="25" t="s">
        <v>234</v>
      </c>
    </row>
    <row r="1376" spans="1:7" x14ac:dyDescent="0.2">
      <c r="B1376" s="113" t="s">
        <v>1156</v>
      </c>
      <c r="C1376" s="78" t="s">
        <v>188</v>
      </c>
      <c r="E1376" s="131">
        <v>5908</v>
      </c>
      <c r="F1376" s="136">
        <v>41476</v>
      </c>
      <c r="G1376" s="25" t="s">
        <v>234</v>
      </c>
    </row>
    <row r="1377" spans="1:12" x14ac:dyDescent="0.2">
      <c r="B1377" s="113" t="s">
        <v>1156</v>
      </c>
      <c r="C1377" s="78" t="s">
        <v>197</v>
      </c>
      <c r="E1377" s="131">
        <v>6029</v>
      </c>
      <c r="F1377" s="136">
        <v>41494</v>
      </c>
      <c r="G1377" s="25" t="s">
        <v>234</v>
      </c>
    </row>
    <row r="1378" spans="1:12" x14ac:dyDescent="0.2">
      <c r="A1378" s="83"/>
      <c r="B1378" s="113" t="s">
        <v>1156</v>
      </c>
      <c r="C1378" s="43" t="s">
        <v>58</v>
      </c>
      <c r="D1378" s="83"/>
      <c r="E1378" s="132">
        <v>6128</v>
      </c>
      <c r="F1378" s="90">
        <v>41496</v>
      </c>
      <c r="G1378" s="28" t="s">
        <v>234</v>
      </c>
    </row>
    <row r="1379" spans="1:12" x14ac:dyDescent="0.2">
      <c r="B1379" s="113" t="s">
        <v>28</v>
      </c>
      <c r="C1379" s="78" t="s">
        <v>226</v>
      </c>
      <c r="E1379" s="131" t="s">
        <v>29</v>
      </c>
      <c r="F1379" s="136">
        <v>41503</v>
      </c>
      <c r="G1379" s="25" t="s">
        <v>234</v>
      </c>
    </row>
    <row r="1380" spans="1:12" x14ac:dyDescent="0.2">
      <c r="A1380" s="113" t="s">
        <v>431</v>
      </c>
      <c r="B1380" s="113" t="s">
        <v>1157</v>
      </c>
      <c r="C1380" s="43" t="s">
        <v>227</v>
      </c>
      <c r="D1380" s="83"/>
      <c r="E1380" s="132">
        <v>21039</v>
      </c>
      <c r="F1380" s="90">
        <v>41510</v>
      </c>
      <c r="G1380" s="28" t="s">
        <v>234</v>
      </c>
      <c r="L1380" s="42"/>
    </row>
    <row r="1381" spans="1:12" x14ac:dyDescent="0.2">
      <c r="A1381" s="83"/>
      <c r="B1381" s="83" t="s">
        <v>1151</v>
      </c>
      <c r="C1381" s="43" t="s">
        <v>247</v>
      </c>
      <c r="D1381" s="83"/>
      <c r="E1381" s="132">
        <v>75771</v>
      </c>
      <c r="F1381" s="90">
        <v>41510</v>
      </c>
      <c r="G1381" s="28" t="s">
        <v>234</v>
      </c>
    </row>
    <row r="1382" spans="1:12" x14ac:dyDescent="0.2">
      <c r="A1382" s="83"/>
      <c r="B1382" s="83" t="s">
        <v>1151</v>
      </c>
      <c r="C1382" s="43" t="s">
        <v>6</v>
      </c>
      <c r="D1382" s="83"/>
      <c r="E1382" s="132">
        <v>75771</v>
      </c>
      <c r="F1382" s="90">
        <v>41510</v>
      </c>
      <c r="G1382" s="28" t="s">
        <v>234</v>
      </c>
    </row>
    <row r="1383" spans="1:12" x14ac:dyDescent="0.2">
      <c r="B1383" s="83" t="s">
        <v>1151</v>
      </c>
      <c r="C1383" s="78" t="s">
        <v>270</v>
      </c>
      <c r="E1383" s="132">
        <v>75771</v>
      </c>
      <c r="F1383" s="90">
        <v>41510</v>
      </c>
      <c r="G1383" s="28" t="s">
        <v>234</v>
      </c>
    </row>
    <row r="1384" spans="1:12" x14ac:dyDescent="0.2">
      <c r="A1384" s="83"/>
      <c r="B1384" s="83" t="s">
        <v>28</v>
      </c>
      <c r="C1384" s="43" t="s">
        <v>195</v>
      </c>
      <c r="D1384" s="83"/>
      <c r="E1384" s="132" t="s">
        <v>29</v>
      </c>
      <c r="F1384" s="90">
        <v>41517</v>
      </c>
      <c r="G1384" s="28" t="s">
        <v>234</v>
      </c>
    </row>
    <row r="1385" spans="1:12" x14ac:dyDescent="0.2">
      <c r="B1385" s="113" t="s">
        <v>28</v>
      </c>
      <c r="C1385" s="78" t="s">
        <v>221</v>
      </c>
      <c r="E1385" s="131" t="s">
        <v>29</v>
      </c>
      <c r="F1385" s="136">
        <v>41518</v>
      </c>
      <c r="G1385" s="25" t="s">
        <v>234</v>
      </c>
    </row>
    <row r="1386" spans="1:12" x14ac:dyDescent="0.2">
      <c r="A1386" s="83"/>
      <c r="B1386" s="83" t="s">
        <v>216</v>
      </c>
      <c r="C1386" s="43" t="s">
        <v>220</v>
      </c>
      <c r="D1386" s="83"/>
      <c r="E1386" s="132" t="s">
        <v>29</v>
      </c>
      <c r="F1386" s="90">
        <v>41527</v>
      </c>
      <c r="G1386" s="28" t="s">
        <v>234</v>
      </c>
    </row>
    <row r="1387" spans="1:12" x14ac:dyDescent="0.2">
      <c r="A1387" s="83"/>
      <c r="B1387" s="113" t="s">
        <v>1156</v>
      </c>
      <c r="C1387" s="43" t="s">
        <v>58</v>
      </c>
      <c r="D1387" s="83"/>
      <c r="E1387" s="132">
        <v>6459</v>
      </c>
      <c r="F1387" s="90">
        <v>41529</v>
      </c>
      <c r="G1387" s="28" t="s">
        <v>234</v>
      </c>
    </row>
    <row r="1388" spans="1:12" x14ac:dyDescent="0.2">
      <c r="A1388" s="83"/>
      <c r="B1388" s="83" t="s">
        <v>28</v>
      </c>
      <c r="C1388" s="43" t="s">
        <v>141</v>
      </c>
      <c r="D1388" s="83"/>
      <c r="E1388" s="132" t="s">
        <v>29</v>
      </c>
      <c r="F1388" s="90">
        <v>41531</v>
      </c>
      <c r="G1388" s="28" t="s">
        <v>234</v>
      </c>
    </row>
    <row r="1389" spans="1:12" x14ac:dyDescent="0.2">
      <c r="A1389" s="83"/>
      <c r="B1389" s="83" t="s">
        <v>28</v>
      </c>
      <c r="C1389" s="43" t="s">
        <v>226</v>
      </c>
      <c r="D1389" s="83"/>
      <c r="E1389" s="132" t="s">
        <v>29</v>
      </c>
      <c r="F1389" s="90">
        <v>41531</v>
      </c>
      <c r="G1389" s="28" t="s">
        <v>234</v>
      </c>
    </row>
    <row r="1390" spans="1:12" x14ac:dyDescent="0.2">
      <c r="A1390" s="83"/>
      <c r="B1390" s="83" t="s">
        <v>28</v>
      </c>
      <c r="C1390" s="43" t="s">
        <v>254</v>
      </c>
      <c r="D1390" s="83"/>
      <c r="E1390" s="132" t="s">
        <v>29</v>
      </c>
      <c r="F1390" s="90">
        <v>41532</v>
      </c>
      <c r="G1390" s="28" t="s">
        <v>234</v>
      </c>
    </row>
    <row r="1391" spans="1:12" x14ac:dyDescent="0.2">
      <c r="A1391" s="83"/>
      <c r="B1391" s="83" t="s">
        <v>28</v>
      </c>
      <c r="C1391" s="43" t="s">
        <v>73</v>
      </c>
      <c r="D1391" s="83"/>
      <c r="E1391" s="132" t="s">
        <v>29</v>
      </c>
      <c r="F1391" s="90">
        <v>41533</v>
      </c>
      <c r="G1391" s="28" t="s">
        <v>234</v>
      </c>
    </row>
    <row r="1392" spans="1:12" x14ac:dyDescent="0.2">
      <c r="A1392" s="83"/>
      <c r="B1392" s="83" t="s">
        <v>28</v>
      </c>
      <c r="C1392" s="43" t="s">
        <v>120</v>
      </c>
      <c r="D1392" s="83"/>
      <c r="E1392" s="132" t="s">
        <v>29</v>
      </c>
      <c r="F1392" s="90">
        <v>41539</v>
      </c>
      <c r="G1392" s="28" t="s">
        <v>234</v>
      </c>
    </row>
    <row r="1393" spans="1:7" x14ac:dyDescent="0.2">
      <c r="A1393" s="83"/>
      <c r="B1393" s="113" t="s">
        <v>1156</v>
      </c>
      <c r="C1393" s="43" t="s">
        <v>50</v>
      </c>
      <c r="D1393" s="83"/>
      <c r="E1393" s="132">
        <v>6526</v>
      </c>
      <c r="F1393" s="90">
        <v>41543</v>
      </c>
      <c r="G1393" s="28" t="s">
        <v>234</v>
      </c>
    </row>
    <row r="1394" spans="1:7" x14ac:dyDescent="0.2">
      <c r="A1394" s="83"/>
      <c r="B1394" s="113" t="s">
        <v>1156</v>
      </c>
      <c r="C1394" s="43" t="s">
        <v>63</v>
      </c>
      <c r="D1394" s="83"/>
      <c r="E1394" s="132">
        <v>6526</v>
      </c>
      <c r="F1394" s="90">
        <v>41543</v>
      </c>
      <c r="G1394" s="28" t="s">
        <v>234</v>
      </c>
    </row>
    <row r="1395" spans="1:7" x14ac:dyDescent="0.2">
      <c r="A1395" s="83"/>
      <c r="B1395" s="83" t="s">
        <v>28</v>
      </c>
      <c r="C1395" s="43" t="s">
        <v>195</v>
      </c>
      <c r="D1395" s="83"/>
      <c r="E1395" s="132" t="s">
        <v>29</v>
      </c>
      <c r="F1395" s="90">
        <v>41545</v>
      </c>
      <c r="G1395" s="28" t="s">
        <v>234</v>
      </c>
    </row>
    <row r="1396" spans="1:7" x14ac:dyDescent="0.2">
      <c r="A1396" s="83"/>
      <c r="B1396" s="83" t="s">
        <v>28</v>
      </c>
      <c r="C1396" s="43" t="s">
        <v>121</v>
      </c>
      <c r="D1396" s="83"/>
      <c r="E1396" s="132" t="s">
        <v>29</v>
      </c>
      <c r="F1396" s="90">
        <v>41546</v>
      </c>
      <c r="G1396" s="28" t="s">
        <v>234</v>
      </c>
    </row>
    <row r="1397" spans="1:7" x14ac:dyDescent="0.2">
      <c r="A1397" s="83"/>
      <c r="B1397" s="113" t="s">
        <v>1156</v>
      </c>
      <c r="C1397" s="43" t="s">
        <v>53</v>
      </c>
      <c r="D1397" s="83"/>
      <c r="E1397" s="132">
        <v>6586</v>
      </c>
      <c r="F1397" s="90">
        <v>41552</v>
      </c>
      <c r="G1397" s="28" t="s">
        <v>234</v>
      </c>
    </row>
    <row r="1398" spans="1:7" x14ac:dyDescent="0.2">
      <c r="A1398" s="83"/>
      <c r="B1398" s="113" t="s">
        <v>1156</v>
      </c>
      <c r="C1398" s="43" t="s">
        <v>83</v>
      </c>
      <c r="D1398" s="83"/>
      <c r="E1398" s="132">
        <v>6586</v>
      </c>
      <c r="F1398" s="90">
        <v>41552</v>
      </c>
      <c r="G1398" s="28" t="s">
        <v>234</v>
      </c>
    </row>
    <row r="1399" spans="1:7" x14ac:dyDescent="0.2">
      <c r="A1399" s="83"/>
      <c r="B1399" s="113" t="s">
        <v>1156</v>
      </c>
      <c r="C1399" s="43" t="s">
        <v>52</v>
      </c>
      <c r="D1399" s="83"/>
      <c r="E1399" s="132">
        <v>6586</v>
      </c>
      <c r="F1399" s="90">
        <v>41552</v>
      </c>
      <c r="G1399" s="28" t="s">
        <v>234</v>
      </c>
    </row>
    <row r="1400" spans="1:7" x14ac:dyDescent="0.2">
      <c r="A1400" s="83"/>
      <c r="B1400" s="113" t="s">
        <v>1156</v>
      </c>
      <c r="C1400" s="43" t="s">
        <v>197</v>
      </c>
      <c r="D1400" s="83"/>
      <c r="E1400" s="132">
        <v>6586</v>
      </c>
      <c r="F1400" s="90">
        <v>41552</v>
      </c>
      <c r="G1400" s="28" t="s">
        <v>234</v>
      </c>
    </row>
    <row r="1401" spans="1:7" x14ac:dyDescent="0.2">
      <c r="B1401" s="113" t="s">
        <v>1157</v>
      </c>
      <c r="C1401" s="78" t="s">
        <v>273</v>
      </c>
      <c r="E1401" s="131">
        <v>21465</v>
      </c>
      <c r="F1401" s="136">
        <v>41557</v>
      </c>
      <c r="G1401" s="25" t="s">
        <v>234</v>
      </c>
    </row>
    <row r="1402" spans="1:7" x14ac:dyDescent="0.2">
      <c r="A1402" s="83"/>
      <c r="B1402" s="83" t="s">
        <v>28</v>
      </c>
      <c r="C1402" s="43" t="s">
        <v>43</v>
      </c>
      <c r="D1402" s="83"/>
      <c r="E1402" s="132" t="s">
        <v>29</v>
      </c>
      <c r="F1402" s="90">
        <v>41557</v>
      </c>
      <c r="G1402" s="28" t="s">
        <v>234</v>
      </c>
    </row>
    <row r="1403" spans="1:7" x14ac:dyDescent="0.2">
      <c r="A1403" s="83"/>
      <c r="B1403" s="83" t="s">
        <v>1151</v>
      </c>
      <c r="C1403" s="43" t="s">
        <v>246</v>
      </c>
      <c r="D1403" s="83"/>
      <c r="E1403" s="132">
        <v>77446</v>
      </c>
      <c r="F1403" s="90">
        <v>41559</v>
      </c>
      <c r="G1403" s="25" t="s">
        <v>234</v>
      </c>
    </row>
    <row r="1404" spans="1:7" x14ac:dyDescent="0.2">
      <c r="A1404" s="83"/>
      <c r="B1404" s="83" t="s">
        <v>1151</v>
      </c>
      <c r="C1404" s="43" t="s">
        <v>192</v>
      </c>
      <c r="D1404" s="83"/>
      <c r="E1404" s="132">
        <v>77446</v>
      </c>
      <c r="F1404" s="90">
        <v>41559</v>
      </c>
      <c r="G1404" s="25" t="s">
        <v>234</v>
      </c>
    </row>
    <row r="1405" spans="1:7" x14ac:dyDescent="0.2">
      <c r="A1405" s="83"/>
      <c r="B1405" s="83" t="s">
        <v>1151</v>
      </c>
      <c r="C1405" s="43" t="s">
        <v>247</v>
      </c>
      <c r="D1405" s="83"/>
      <c r="E1405" s="132">
        <v>77446</v>
      </c>
      <c r="F1405" s="90">
        <v>41559</v>
      </c>
      <c r="G1405" s="25" t="s">
        <v>234</v>
      </c>
    </row>
    <row r="1406" spans="1:7" x14ac:dyDescent="0.2">
      <c r="B1406" s="83" t="s">
        <v>1151</v>
      </c>
      <c r="C1406" s="78" t="s">
        <v>292</v>
      </c>
      <c r="E1406" s="131">
        <v>77452</v>
      </c>
      <c r="F1406" s="136">
        <v>41560</v>
      </c>
      <c r="G1406" s="25" t="s">
        <v>234</v>
      </c>
    </row>
    <row r="1407" spans="1:7" x14ac:dyDescent="0.2">
      <c r="A1407" s="83"/>
      <c r="B1407" s="83" t="s">
        <v>28</v>
      </c>
      <c r="C1407" s="43" t="s">
        <v>226</v>
      </c>
      <c r="D1407" s="83"/>
      <c r="E1407" s="132" t="s">
        <v>29</v>
      </c>
      <c r="F1407" s="90">
        <v>41562</v>
      </c>
      <c r="G1407" s="28" t="s">
        <v>234</v>
      </c>
    </row>
    <row r="1408" spans="1:7" ht="12.75" customHeight="1" x14ac:dyDescent="0.2">
      <c r="A1408" s="83"/>
      <c r="B1408" s="83" t="s">
        <v>199</v>
      </c>
      <c r="C1408" s="43" t="s">
        <v>202</v>
      </c>
      <c r="D1408" s="83"/>
      <c r="E1408" s="132" t="s">
        <v>29</v>
      </c>
      <c r="F1408" s="90">
        <v>41562</v>
      </c>
      <c r="G1408" s="28" t="s">
        <v>234</v>
      </c>
    </row>
    <row r="1409" spans="1:7" x14ac:dyDescent="0.2">
      <c r="A1409" s="83"/>
      <c r="B1409" s="113" t="s">
        <v>1157</v>
      </c>
      <c r="C1409" s="43" t="s">
        <v>6</v>
      </c>
      <c r="D1409" s="83"/>
      <c r="E1409" s="132">
        <v>21589</v>
      </c>
      <c r="F1409" s="90">
        <v>41563</v>
      </c>
      <c r="G1409" s="28" t="s">
        <v>234</v>
      </c>
    </row>
    <row r="1410" spans="1:7" x14ac:dyDescent="0.2">
      <c r="A1410" s="83"/>
      <c r="B1410" s="83" t="s">
        <v>28</v>
      </c>
      <c r="C1410" s="43" t="s">
        <v>138</v>
      </c>
      <c r="D1410" s="83"/>
      <c r="E1410" s="132" t="s">
        <v>29</v>
      </c>
      <c r="F1410" s="90">
        <v>41563</v>
      </c>
      <c r="G1410" s="28" t="s">
        <v>234</v>
      </c>
    </row>
    <row r="1411" spans="1:7" x14ac:dyDescent="0.2">
      <c r="A1411" s="83"/>
      <c r="B1411" s="113" t="s">
        <v>1157</v>
      </c>
      <c r="C1411" s="43" t="s">
        <v>156</v>
      </c>
      <c r="D1411" s="83"/>
      <c r="E1411" s="132">
        <v>21589</v>
      </c>
      <c r="F1411" s="90">
        <v>41564</v>
      </c>
      <c r="G1411" s="28" t="s">
        <v>234</v>
      </c>
    </row>
    <row r="1412" spans="1:7" x14ac:dyDescent="0.2">
      <c r="A1412" s="83"/>
      <c r="B1412" s="83" t="s">
        <v>28</v>
      </c>
      <c r="C1412" s="43" t="s">
        <v>181</v>
      </c>
      <c r="D1412" s="83"/>
      <c r="E1412" s="132" t="s">
        <v>29</v>
      </c>
      <c r="F1412" s="90">
        <v>41564</v>
      </c>
      <c r="G1412" s="28" t="s">
        <v>234</v>
      </c>
    </row>
    <row r="1413" spans="1:7" x14ac:dyDescent="0.2">
      <c r="A1413" s="83"/>
      <c r="B1413" s="83" t="s">
        <v>1158</v>
      </c>
      <c r="C1413" s="43" t="s">
        <v>269</v>
      </c>
      <c r="D1413" s="83"/>
      <c r="E1413" s="132">
        <v>1</v>
      </c>
      <c r="F1413" s="90">
        <v>41565</v>
      </c>
      <c r="G1413" s="28" t="s">
        <v>234</v>
      </c>
    </row>
    <row r="1414" spans="1:7" x14ac:dyDescent="0.2">
      <c r="A1414" s="83"/>
      <c r="B1414" s="113" t="s">
        <v>1156</v>
      </c>
      <c r="C1414" s="43" t="s">
        <v>54</v>
      </c>
      <c r="D1414" s="83"/>
      <c r="E1414" s="132">
        <v>6613</v>
      </c>
      <c r="F1414" s="90">
        <v>41566</v>
      </c>
      <c r="G1414" s="28" t="s">
        <v>234</v>
      </c>
    </row>
    <row r="1415" spans="1:7" x14ac:dyDescent="0.2">
      <c r="A1415" s="83"/>
      <c r="B1415" s="113" t="s">
        <v>1156</v>
      </c>
      <c r="C1415" s="43" t="s">
        <v>55</v>
      </c>
      <c r="D1415" s="83"/>
      <c r="E1415" s="132">
        <v>6613</v>
      </c>
      <c r="F1415" s="90">
        <v>41566</v>
      </c>
      <c r="G1415" s="28" t="s">
        <v>234</v>
      </c>
    </row>
    <row r="1416" spans="1:7" x14ac:dyDescent="0.2">
      <c r="A1416" s="83"/>
      <c r="B1416" s="113" t="s">
        <v>1156</v>
      </c>
      <c r="C1416" s="43" t="s">
        <v>153</v>
      </c>
      <c r="D1416" s="83"/>
      <c r="E1416" s="132">
        <v>6613</v>
      </c>
      <c r="F1416" s="90">
        <v>41566</v>
      </c>
      <c r="G1416" s="28" t="s">
        <v>234</v>
      </c>
    </row>
    <row r="1417" spans="1:7" x14ac:dyDescent="0.2">
      <c r="A1417" s="83"/>
      <c r="B1417" s="113" t="s">
        <v>1156</v>
      </c>
      <c r="C1417" s="43" t="s">
        <v>99</v>
      </c>
      <c r="D1417" s="83"/>
      <c r="E1417" s="132">
        <v>6613</v>
      </c>
      <c r="F1417" s="90">
        <v>41566</v>
      </c>
      <c r="G1417" s="28" t="s">
        <v>234</v>
      </c>
    </row>
    <row r="1418" spans="1:7" x14ac:dyDescent="0.2">
      <c r="A1418" s="83"/>
      <c r="B1418" s="83" t="s">
        <v>28</v>
      </c>
      <c r="C1418" s="43" t="s">
        <v>195</v>
      </c>
      <c r="D1418" s="83"/>
      <c r="E1418" s="132" t="s">
        <v>29</v>
      </c>
      <c r="F1418" s="90">
        <v>41574</v>
      </c>
      <c r="G1418" s="28" t="s">
        <v>234</v>
      </c>
    </row>
    <row r="1419" spans="1:7" x14ac:dyDescent="0.2">
      <c r="A1419" s="83"/>
      <c r="B1419" s="83" t="s">
        <v>215</v>
      </c>
      <c r="C1419" s="43" t="s">
        <v>267</v>
      </c>
      <c r="D1419" s="83"/>
      <c r="E1419" s="132" t="s">
        <v>29</v>
      </c>
      <c r="F1419" s="90">
        <v>41576</v>
      </c>
      <c r="G1419" s="28" t="s">
        <v>234</v>
      </c>
    </row>
    <row r="1420" spans="1:7" x14ac:dyDescent="0.2">
      <c r="A1420" s="83"/>
      <c r="B1420" s="113" t="s">
        <v>1157</v>
      </c>
      <c r="C1420" s="43" t="s">
        <v>1</v>
      </c>
      <c r="D1420" s="83"/>
      <c r="E1420" s="132">
        <v>21760</v>
      </c>
      <c r="F1420" s="90">
        <v>41580</v>
      </c>
      <c r="G1420" s="28" t="s">
        <v>234</v>
      </c>
    </row>
    <row r="1421" spans="1:7" x14ac:dyDescent="0.2">
      <c r="A1421" s="83"/>
      <c r="B1421" s="83" t="s">
        <v>28</v>
      </c>
      <c r="C1421" s="43" t="s">
        <v>138</v>
      </c>
      <c r="D1421" s="83"/>
      <c r="E1421" s="132" t="s">
        <v>29</v>
      </c>
      <c r="F1421" s="90">
        <v>41593</v>
      </c>
      <c r="G1421" s="28" t="s">
        <v>234</v>
      </c>
    </row>
    <row r="1422" spans="1:7" x14ac:dyDescent="0.2">
      <c r="A1422" s="83"/>
      <c r="B1422" s="83" t="s">
        <v>28</v>
      </c>
      <c r="C1422" s="43" t="s">
        <v>226</v>
      </c>
      <c r="D1422" s="83"/>
      <c r="E1422" s="132" t="s">
        <v>29</v>
      </c>
      <c r="F1422" s="90">
        <v>41593</v>
      </c>
      <c r="G1422" s="28" t="s">
        <v>234</v>
      </c>
    </row>
    <row r="1423" spans="1:7" x14ac:dyDescent="0.2">
      <c r="A1423" s="83"/>
      <c r="B1423" s="113" t="s">
        <v>1157</v>
      </c>
      <c r="C1423" s="43" t="s">
        <v>79</v>
      </c>
      <c r="D1423" s="83"/>
      <c r="E1423" s="132">
        <v>21851</v>
      </c>
      <c r="F1423" s="90">
        <v>41594</v>
      </c>
      <c r="G1423" s="28" t="s">
        <v>234</v>
      </c>
    </row>
    <row r="1424" spans="1:7" x14ac:dyDescent="0.2">
      <c r="A1424" s="83"/>
      <c r="B1424" s="83" t="s">
        <v>28</v>
      </c>
      <c r="C1424" s="43" t="s">
        <v>254</v>
      </c>
      <c r="D1424" s="83"/>
      <c r="E1424" s="132" t="s">
        <v>29</v>
      </c>
      <c r="F1424" s="90">
        <v>41594</v>
      </c>
      <c r="G1424" s="28" t="s">
        <v>234</v>
      </c>
    </row>
    <row r="1425" spans="1:7" x14ac:dyDescent="0.2">
      <c r="A1425" s="83"/>
      <c r="B1425" s="83" t="s">
        <v>1151</v>
      </c>
      <c r="C1425" s="43" t="s">
        <v>6</v>
      </c>
      <c r="D1425" s="83"/>
      <c r="E1425" s="132">
        <v>78574</v>
      </c>
      <c r="F1425" s="90">
        <v>41605</v>
      </c>
      <c r="G1425" s="28" t="s">
        <v>234</v>
      </c>
    </row>
    <row r="1426" spans="1:7" x14ac:dyDescent="0.2">
      <c r="A1426" s="83"/>
      <c r="B1426" s="83" t="s">
        <v>1151</v>
      </c>
      <c r="C1426" s="43" t="s">
        <v>10</v>
      </c>
      <c r="D1426" s="83"/>
      <c r="E1426" s="132">
        <v>78583</v>
      </c>
      <c r="F1426" s="90">
        <v>41606</v>
      </c>
      <c r="G1426" s="28" t="s">
        <v>234</v>
      </c>
    </row>
    <row r="1427" spans="1:7" x14ac:dyDescent="0.2">
      <c r="A1427" s="83"/>
      <c r="B1427" s="83" t="s">
        <v>1151</v>
      </c>
      <c r="C1427" s="43" t="s">
        <v>167</v>
      </c>
      <c r="D1427" s="83"/>
      <c r="E1427" s="132">
        <v>78583</v>
      </c>
      <c r="F1427" s="90">
        <v>41606</v>
      </c>
      <c r="G1427" s="28" t="s">
        <v>234</v>
      </c>
    </row>
    <row r="1428" spans="1:7" x14ac:dyDescent="0.2">
      <c r="A1428" s="83"/>
      <c r="B1428" s="83" t="s">
        <v>1151</v>
      </c>
      <c r="C1428" s="43" t="s">
        <v>247</v>
      </c>
      <c r="D1428" s="83"/>
      <c r="E1428" s="132">
        <v>78583</v>
      </c>
      <c r="F1428" s="90">
        <v>41606</v>
      </c>
      <c r="G1428" s="28" t="s">
        <v>234</v>
      </c>
    </row>
    <row r="1429" spans="1:7" x14ac:dyDescent="0.2">
      <c r="A1429" s="83"/>
      <c r="B1429" s="113" t="s">
        <v>1156</v>
      </c>
      <c r="C1429" s="43" t="s">
        <v>266</v>
      </c>
      <c r="D1429" s="83"/>
      <c r="E1429" s="132">
        <v>6641</v>
      </c>
      <c r="F1429" s="90">
        <v>41607</v>
      </c>
      <c r="G1429" s="28" t="s">
        <v>234</v>
      </c>
    </row>
    <row r="1430" spans="1:7" x14ac:dyDescent="0.2">
      <c r="A1430" s="83"/>
      <c r="B1430" s="113" t="s">
        <v>1156</v>
      </c>
      <c r="C1430" s="43" t="s">
        <v>60</v>
      </c>
      <c r="D1430" s="83"/>
      <c r="E1430" s="132">
        <v>6641</v>
      </c>
      <c r="F1430" s="90">
        <v>41607</v>
      </c>
      <c r="G1430" s="28" t="s">
        <v>234</v>
      </c>
    </row>
    <row r="1431" spans="1:7" x14ac:dyDescent="0.2">
      <c r="A1431" s="83"/>
      <c r="B1431" s="113" t="s">
        <v>1156</v>
      </c>
      <c r="C1431" s="43" t="s">
        <v>197</v>
      </c>
      <c r="D1431" s="83"/>
      <c r="E1431" s="132">
        <v>6641</v>
      </c>
      <c r="F1431" s="90">
        <v>41607</v>
      </c>
      <c r="G1431" s="28" t="s">
        <v>234</v>
      </c>
    </row>
    <row r="1432" spans="1:7" x14ac:dyDescent="0.2">
      <c r="A1432" s="83"/>
      <c r="B1432" s="113" t="s">
        <v>1157</v>
      </c>
      <c r="C1432" s="43" t="s">
        <v>3</v>
      </c>
      <c r="D1432" s="83"/>
      <c r="E1432" s="132">
        <v>21971</v>
      </c>
      <c r="F1432" s="90">
        <v>41607</v>
      </c>
      <c r="G1432" s="28" t="s">
        <v>234</v>
      </c>
    </row>
    <row r="1433" spans="1:7" x14ac:dyDescent="0.2">
      <c r="A1433" s="83"/>
      <c r="B1433" s="113" t="s">
        <v>1157</v>
      </c>
      <c r="C1433" s="43" t="s">
        <v>3</v>
      </c>
      <c r="D1433" s="83"/>
      <c r="E1433" s="132">
        <v>21971</v>
      </c>
      <c r="F1433" s="90">
        <v>41607</v>
      </c>
      <c r="G1433" s="28" t="s">
        <v>234</v>
      </c>
    </row>
    <row r="1434" spans="1:7" x14ac:dyDescent="0.2">
      <c r="A1434" s="83"/>
      <c r="B1434" s="83" t="s">
        <v>28</v>
      </c>
      <c r="C1434" s="43" t="s">
        <v>195</v>
      </c>
      <c r="D1434" s="83"/>
      <c r="E1434" s="132" t="s">
        <v>29</v>
      </c>
      <c r="F1434" s="90">
        <v>41607</v>
      </c>
      <c r="G1434" s="28" t="s">
        <v>234</v>
      </c>
    </row>
    <row r="1435" spans="1:7" x14ac:dyDescent="0.2">
      <c r="A1435" s="83"/>
      <c r="B1435" s="83" t="s">
        <v>215</v>
      </c>
      <c r="C1435" s="43" t="s">
        <v>267</v>
      </c>
      <c r="D1435" s="83"/>
      <c r="E1435" s="132" t="s">
        <v>29</v>
      </c>
      <c r="F1435" s="90">
        <v>41607</v>
      </c>
      <c r="G1435" s="28" t="s">
        <v>234</v>
      </c>
    </row>
    <row r="1436" spans="1:7" ht="33.75" x14ac:dyDescent="0.2">
      <c r="A1436" s="83"/>
      <c r="B1436" s="113" t="s">
        <v>1156</v>
      </c>
      <c r="C1436" s="43" t="s">
        <v>271</v>
      </c>
      <c r="D1436" s="83"/>
      <c r="E1436" s="132">
        <v>6641</v>
      </c>
      <c r="F1436" s="90">
        <v>41609</v>
      </c>
      <c r="G1436" s="28" t="s">
        <v>234</v>
      </c>
    </row>
    <row r="1437" spans="1:7" x14ac:dyDescent="0.2">
      <c r="B1437" s="113" t="s">
        <v>28</v>
      </c>
      <c r="C1437" s="78" t="s">
        <v>138</v>
      </c>
      <c r="E1437" s="131" t="s">
        <v>29</v>
      </c>
      <c r="F1437" s="136">
        <v>41620</v>
      </c>
      <c r="G1437" s="25" t="s">
        <v>234</v>
      </c>
    </row>
    <row r="1438" spans="1:7" x14ac:dyDescent="0.2">
      <c r="A1438" s="83"/>
      <c r="B1438" s="113" t="s">
        <v>1156</v>
      </c>
      <c r="C1438" s="43" t="s">
        <v>58</v>
      </c>
      <c r="D1438" s="83"/>
      <c r="E1438" s="132">
        <v>6641</v>
      </c>
      <c r="F1438" s="90">
        <v>41621</v>
      </c>
      <c r="G1438" s="28" t="s">
        <v>234</v>
      </c>
    </row>
    <row r="1439" spans="1:7" x14ac:dyDescent="0.2">
      <c r="A1439" s="83"/>
      <c r="B1439" s="113" t="s">
        <v>1156</v>
      </c>
      <c r="C1439" s="43" t="s">
        <v>84</v>
      </c>
      <c r="D1439" s="83"/>
      <c r="E1439" s="132">
        <v>6641</v>
      </c>
      <c r="F1439" s="90">
        <v>41621</v>
      </c>
      <c r="G1439" s="28" t="s">
        <v>234</v>
      </c>
    </row>
    <row r="1440" spans="1:7" x14ac:dyDescent="0.2">
      <c r="A1440" s="83"/>
      <c r="B1440" s="113" t="s">
        <v>1156</v>
      </c>
      <c r="C1440" s="43" t="s">
        <v>274</v>
      </c>
      <c r="D1440" s="83"/>
      <c r="E1440" s="132">
        <v>6641</v>
      </c>
      <c r="F1440" s="90">
        <v>41621</v>
      </c>
      <c r="G1440" s="28" t="s">
        <v>234</v>
      </c>
    </row>
    <row r="1441" spans="1:7" x14ac:dyDescent="0.2">
      <c r="A1441" s="83"/>
      <c r="B1441" s="83" t="s">
        <v>28</v>
      </c>
      <c r="C1441" s="43" t="s">
        <v>226</v>
      </c>
      <c r="D1441" s="83"/>
      <c r="E1441" s="132" t="s">
        <v>29</v>
      </c>
      <c r="F1441" s="90">
        <v>41621</v>
      </c>
      <c r="G1441" s="28" t="s">
        <v>234</v>
      </c>
    </row>
    <row r="1442" spans="1:7" x14ac:dyDescent="0.2">
      <c r="B1442" s="113" t="s">
        <v>1157</v>
      </c>
      <c r="C1442" s="78" t="s">
        <v>10</v>
      </c>
      <c r="E1442" s="131">
        <v>22110</v>
      </c>
      <c r="F1442" s="136">
        <v>41623</v>
      </c>
      <c r="G1442" s="28" t="s">
        <v>234</v>
      </c>
    </row>
    <row r="1443" spans="1:7" x14ac:dyDescent="0.2">
      <c r="B1443" s="113" t="s">
        <v>1157</v>
      </c>
      <c r="C1443" s="78" t="s">
        <v>167</v>
      </c>
      <c r="E1443" s="131">
        <v>22110</v>
      </c>
      <c r="F1443" s="136">
        <v>41623</v>
      </c>
      <c r="G1443" s="28" t="s">
        <v>234</v>
      </c>
    </row>
    <row r="1444" spans="1:7" x14ac:dyDescent="0.2">
      <c r="B1444" s="113" t="s">
        <v>1157</v>
      </c>
      <c r="C1444" s="78" t="s">
        <v>156</v>
      </c>
      <c r="E1444" s="131">
        <v>22110</v>
      </c>
      <c r="F1444" s="136">
        <v>41623</v>
      </c>
      <c r="G1444" s="28" t="s">
        <v>234</v>
      </c>
    </row>
    <row r="1445" spans="1:7" x14ac:dyDescent="0.2">
      <c r="A1445" s="83"/>
      <c r="B1445" s="113" t="s">
        <v>1156</v>
      </c>
      <c r="C1445" s="43" t="s">
        <v>266</v>
      </c>
      <c r="D1445" s="83"/>
      <c r="E1445" s="132">
        <v>6641</v>
      </c>
      <c r="F1445" s="90">
        <v>41636</v>
      </c>
      <c r="G1445" s="28" t="s">
        <v>234</v>
      </c>
    </row>
    <row r="1446" spans="1:7" x14ac:dyDescent="0.2">
      <c r="A1446" s="83"/>
      <c r="B1446" s="83" t="s">
        <v>28</v>
      </c>
      <c r="C1446" s="43" t="s">
        <v>195</v>
      </c>
      <c r="D1446" s="83"/>
      <c r="E1446" s="132" t="s">
        <v>29</v>
      </c>
      <c r="F1446" s="90">
        <v>41636</v>
      </c>
      <c r="G1446" s="28" t="s">
        <v>234</v>
      </c>
    </row>
    <row r="1447" spans="1:7" x14ac:dyDescent="0.2">
      <c r="B1447" s="113" t="s">
        <v>28</v>
      </c>
      <c r="C1447" s="78" t="s">
        <v>43</v>
      </c>
      <c r="E1447" s="131" t="s">
        <v>29</v>
      </c>
      <c r="F1447" s="136">
        <v>41650</v>
      </c>
      <c r="G1447" s="25" t="s">
        <v>234</v>
      </c>
    </row>
    <row r="1448" spans="1:7" x14ac:dyDescent="0.2">
      <c r="B1448" s="113" t="s">
        <v>28</v>
      </c>
      <c r="C1448" s="78" t="s">
        <v>138</v>
      </c>
      <c r="E1448" s="131" t="s">
        <v>29</v>
      </c>
      <c r="F1448" s="136">
        <v>41650</v>
      </c>
      <c r="G1448" s="25" t="s">
        <v>234</v>
      </c>
    </row>
    <row r="1449" spans="1:7" x14ac:dyDescent="0.2">
      <c r="A1449" s="83"/>
      <c r="B1449" s="113" t="s">
        <v>1157</v>
      </c>
      <c r="C1449" s="43" t="s">
        <v>6</v>
      </c>
      <c r="D1449" s="83"/>
      <c r="E1449" s="132">
        <v>22436</v>
      </c>
      <c r="F1449" s="90">
        <v>41651</v>
      </c>
      <c r="G1449" s="28" t="s">
        <v>234</v>
      </c>
    </row>
    <row r="1450" spans="1:7" x14ac:dyDescent="0.2">
      <c r="A1450" s="83"/>
      <c r="B1450" s="83" t="s">
        <v>28</v>
      </c>
      <c r="C1450" s="43" t="s">
        <v>226</v>
      </c>
      <c r="D1450" s="83"/>
      <c r="E1450" s="132" t="s">
        <v>29</v>
      </c>
      <c r="F1450" s="90">
        <v>41651</v>
      </c>
      <c r="G1450" s="28" t="s">
        <v>234</v>
      </c>
    </row>
    <row r="1451" spans="1:7" x14ac:dyDescent="0.2">
      <c r="A1451" s="83"/>
      <c r="B1451" s="83" t="s">
        <v>28</v>
      </c>
      <c r="C1451" s="43" t="s">
        <v>181</v>
      </c>
      <c r="D1451" s="83"/>
      <c r="E1451" s="132" t="s">
        <v>29</v>
      </c>
      <c r="F1451" s="90">
        <v>41654</v>
      </c>
      <c r="G1451" s="28" t="s">
        <v>234</v>
      </c>
    </row>
    <row r="1452" spans="1:7" x14ac:dyDescent="0.2">
      <c r="A1452" s="83"/>
      <c r="B1452" s="83" t="s">
        <v>1158</v>
      </c>
      <c r="C1452" s="43" t="s">
        <v>269</v>
      </c>
      <c r="D1452" s="83"/>
      <c r="E1452" s="132">
        <v>1</v>
      </c>
      <c r="F1452" s="90">
        <v>41656</v>
      </c>
      <c r="G1452" s="28" t="s">
        <v>234</v>
      </c>
    </row>
    <row r="1453" spans="1:7" x14ac:dyDescent="0.2">
      <c r="A1453" s="83"/>
      <c r="B1453" s="83" t="s">
        <v>1151</v>
      </c>
      <c r="C1453" s="43" t="s">
        <v>275</v>
      </c>
      <c r="D1453" s="83"/>
      <c r="E1453" s="132">
        <v>80919</v>
      </c>
      <c r="F1453" s="90">
        <v>41657</v>
      </c>
      <c r="G1453" s="28" t="s">
        <v>234</v>
      </c>
    </row>
    <row r="1454" spans="1:7" x14ac:dyDescent="0.2">
      <c r="A1454" s="83"/>
      <c r="B1454" s="113" t="s">
        <v>1156</v>
      </c>
      <c r="C1454" s="43" t="s">
        <v>187</v>
      </c>
      <c r="D1454" s="83"/>
      <c r="E1454" s="132">
        <v>6641</v>
      </c>
      <c r="F1454" s="90">
        <v>41664</v>
      </c>
      <c r="G1454" s="28" t="s">
        <v>234</v>
      </c>
    </row>
    <row r="1455" spans="1:7" x14ac:dyDescent="0.2">
      <c r="B1455" s="113" t="s">
        <v>1156</v>
      </c>
      <c r="C1455" s="78" t="s">
        <v>188</v>
      </c>
      <c r="E1455" s="131">
        <v>6641</v>
      </c>
      <c r="F1455" s="136">
        <v>41665</v>
      </c>
      <c r="G1455" s="25" t="s">
        <v>234</v>
      </c>
    </row>
    <row r="1456" spans="1:7" x14ac:dyDescent="0.2">
      <c r="A1456" s="83"/>
      <c r="B1456" s="113" t="s">
        <v>1156</v>
      </c>
      <c r="C1456" s="43" t="s">
        <v>266</v>
      </c>
      <c r="D1456" s="83"/>
      <c r="E1456" s="132">
        <v>6641</v>
      </c>
      <c r="F1456" s="90">
        <v>41667</v>
      </c>
      <c r="G1456" s="28" t="s">
        <v>234</v>
      </c>
    </row>
    <row r="1457" spans="1:7" x14ac:dyDescent="0.2">
      <c r="A1457" s="83"/>
      <c r="B1457" s="83" t="s">
        <v>28</v>
      </c>
      <c r="C1457" s="43" t="s">
        <v>195</v>
      </c>
      <c r="D1457" s="83"/>
      <c r="E1457" s="132" t="s">
        <v>29</v>
      </c>
      <c r="F1457" s="90">
        <v>41667</v>
      </c>
      <c r="G1457" s="28" t="s">
        <v>234</v>
      </c>
    </row>
    <row r="1458" spans="1:7" x14ac:dyDescent="0.2">
      <c r="A1458" s="83"/>
      <c r="B1458" s="113" t="s">
        <v>1156</v>
      </c>
      <c r="C1458" s="43" t="s">
        <v>197</v>
      </c>
      <c r="D1458" s="83"/>
      <c r="E1458" s="132">
        <v>6641</v>
      </c>
      <c r="F1458" s="90">
        <v>41668</v>
      </c>
      <c r="G1458" s="28" t="s">
        <v>234</v>
      </c>
    </row>
    <row r="1459" spans="1:7" x14ac:dyDescent="0.2">
      <c r="A1459" s="83"/>
      <c r="B1459" s="113" t="s">
        <v>1157</v>
      </c>
      <c r="C1459" s="43" t="s">
        <v>276</v>
      </c>
      <c r="D1459" s="83"/>
      <c r="E1459" s="132">
        <v>22555</v>
      </c>
      <c r="F1459" s="90">
        <v>41671</v>
      </c>
      <c r="G1459" s="28" t="s">
        <v>234</v>
      </c>
    </row>
    <row r="1460" spans="1:7" x14ac:dyDescent="0.2">
      <c r="A1460" s="83"/>
      <c r="B1460" s="83" t="s">
        <v>28</v>
      </c>
      <c r="C1460" s="43" t="s">
        <v>138</v>
      </c>
      <c r="D1460" s="83"/>
      <c r="E1460" s="132" t="s">
        <v>29</v>
      </c>
      <c r="F1460" s="90">
        <v>41680</v>
      </c>
      <c r="G1460" s="28" t="s">
        <v>234</v>
      </c>
    </row>
    <row r="1461" spans="1:7" x14ac:dyDescent="0.2">
      <c r="A1461" s="83"/>
      <c r="B1461" s="83" t="s">
        <v>28</v>
      </c>
      <c r="C1461" s="43" t="s">
        <v>226</v>
      </c>
      <c r="D1461" s="83"/>
      <c r="E1461" s="132" t="s">
        <v>29</v>
      </c>
      <c r="F1461" s="90">
        <v>41684</v>
      </c>
      <c r="G1461" s="28" t="s">
        <v>234</v>
      </c>
    </row>
    <row r="1462" spans="1:7" x14ac:dyDescent="0.2">
      <c r="A1462" s="83"/>
      <c r="B1462" s="113" t="s">
        <v>1157</v>
      </c>
      <c r="C1462" s="43" t="s">
        <v>156</v>
      </c>
      <c r="D1462" s="83"/>
      <c r="E1462" s="132">
        <v>22689</v>
      </c>
      <c r="F1462" s="90">
        <v>41685</v>
      </c>
      <c r="G1462" s="28" t="s">
        <v>234</v>
      </c>
    </row>
    <row r="1463" spans="1:7" x14ac:dyDescent="0.2">
      <c r="A1463" s="113" t="s">
        <v>431</v>
      </c>
      <c r="B1463" s="113" t="s">
        <v>1157</v>
      </c>
      <c r="C1463" s="78" t="s">
        <v>227</v>
      </c>
      <c r="E1463" s="131">
        <v>22694</v>
      </c>
      <c r="F1463" s="136">
        <v>41692</v>
      </c>
      <c r="G1463" s="25" t="s">
        <v>234</v>
      </c>
    </row>
    <row r="1464" spans="1:7" x14ac:dyDescent="0.2">
      <c r="B1464" s="83" t="s">
        <v>1151</v>
      </c>
      <c r="C1464" s="78" t="s">
        <v>247</v>
      </c>
      <c r="E1464" s="131">
        <v>81607</v>
      </c>
      <c r="F1464" s="136">
        <v>41692</v>
      </c>
      <c r="G1464" s="25" t="s">
        <v>234</v>
      </c>
    </row>
    <row r="1465" spans="1:7" x14ac:dyDescent="0.2">
      <c r="B1465" s="83" t="s">
        <v>1151</v>
      </c>
      <c r="C1465" s="78" t="s">
        <v>192</v>
      </c>
      <c r="E1465" s="131">
        <v>81607</v>
      </c>
      <c r="F1465" s="136">
        <v>41692</v>
      </c>
      <c r="G1465" s="25" t="s">
        <v>234</v>
      </c>
    </row>
    <row r="1466" spans="1:7" x14ac:dyDescent="0.2">
      <c r="B1466" s="83" t="s">
        <v>1151</v>
      </c>
      <c r="C1466" s="78" t="s">
        <v>248</v>
      </c>
      <c r="E1466" s="131">
        <v>81607</v>
      </c>
      <c r="F1466" s="136">
        <v>41692</v>
      </c>
      <c r="G1466" s="25" t="s">
        <v>234</v>
      </c>
    </row>
    <row r="1467" spans="1:7" x14ac:dyDescent="0.2">
      <c r="A1467" s="83"/>
      <c r="B1467" s="113" t="s">
        <v>1156</v>
      </c>
      <c r="C1467" s="43" t="s">
        <v>266</v>
      </c>
      <c r="D1467" s="83"/>
      <c r="E1467" s="132">
        <v>6641</v>
      </c>
      <c r="F1467" s="90">
        <v>41698</v>
      </c>
      <c r="G1467" s="28" t="s">
        <v>234</v>
      </c>
    </row>
    <row r="1468" spans="1:7" x14ac:dyDescent="0.2">
      <c r="B1468" s="113" t="s">
        <v>28</v>
      </c>
      <c r="C1468" s="78" t="s">
        <v>195</v>
      </c>
      <c r="E1468" s="131" t="s">
        <v>29</v>
      </c>
      <c r="F1468" s="136">
        <v>41698</v>
      </c>
      <c r="G1468" s="25" t="s">
        <v>234</v>
      </c>
    </row>
    <row r="1469" spans="1:7" x14ac:dyDescent="0.2">
      <c r="B1469" s="83" t="s">
        <v>1158</v>
      </c>
      <c r="C1469" s="78" t="s">
        <v>245</v>
      </c>
      <c r="E1469" s="131">
        <v>3.5</v>
      </c>
      <c r="F1469" s="136">
        <v>41699</v>
      </c>
      <c r="G1469" s="25" t="s">
        <v>234</v>
      </c>
    </row>
    <row r="1470" spans="1:7" x14ac:dyDescent="0.2">
      <c r="B1470" s="83" t="s">
        <v>1158</v>
      </c>
      <c r="C1470" s="78" t="s">
        <v>241</v>
      </c>
      <c r="E1470" s="131">
        <v>3.5</v>
      </c>
      <c r="F1470" s="136">
        <v>41699</v>
      </c>
      <c r="G1470" s="25" t="s">
        <v>234</v>
      </c>
    </row>
    <row r="1471" spans="1:7" x14ac:dyDescent="0.2">
      <c r="B1471" s="83" t="s">
        <v>1158</v>
      </c>
      <c r="C1471" s="78" t="s">
        <v>277</v>
      </c>
      <c r="E1471" s="131">
        <v>3.5</v>
      </c>
      <c r="F1471" s="136">
        <v>41699</v>
      </c>
      <c r="G1471" s="25" t="s">
        <v>234</v>
      </c>
    </row>
    <row r="1472" spans="1:7" x14ac:dyDescent="0.2">
      <c r="A1472" s="83"/>
      <c r="B1472" s="83" t="s">
        <v>1151</v>
      </c>
      <c r="C1472" s="43" t="s">
        <v>246</v>
      </c>
      <c r="D1472" s="83"/>
      <c r="E1472" s="132">
        <v>81890</v>
      </c>
      <c r="F1472" s="90">
        <v>41706</v>
      </c>
      <c r="G1472" s="28" t="s">
        <v>234</v>
      </c>
    </row>
    <row r="1473" spans="1:7" x14ac:dyDescent="0.2">
      <c r="B1473" s="113" t="s">
        <v>28</v>
      </c>
      <c r="C1473" s="78" t="s">
        <v>138</v>
      </c>
      <c r="E1473" s="131" t="s">
        <v>29</v>
      </c>
      <c r="F1473" s="136">
        <v>41710</v>
      </c>
      <c r="G1473" s="25" t="s">
        <v>234</v>
      </c>
    </row>
    <row r="1474" spans="1:7" x14ac:dyDescent="0.2">
      <c r="B1474" s="83" t="s">
        <v>1151</v>
      </c>
      <c r="C1474" s="78" t="s">
        <v>37</v>
      </c>
      <c r="E1474" s="131">
        <v>81992</v>
      </c>
      <c r="F1474" s="136">
        <v>41711</v>
      </c>
      <c r="G1474" s="25" t="s">
        <v>234</v>
      </c>
    </row>
    <row r="1475" spans="1:7" x14ac:dyDescent="0.2">
      <c r="B1475" s="83" t="s">
        <v>1151</v>
      </c>
      <c r="C1475" s="78" t="s">
        <v>6</v>
      </c>
      <c r="E1475" s="131">
        <v>81992</v>
      </c>
      <c r="F1475" s="136">
        <v>41711</v>
      </c>
      <c r="G1475" s="25" t="s">
        <v>234</v>
      </c>
    </row>
    <row r="1476" spans="1:7" ht="22.5" x14ac:dyDescent="0.2">
      <c r="B1476" s="113" t="s">
        <v>981</v>
      </c>
      <c r="C1476" s="78" t="s">
        <v>811</v>
      </c>
      <c r="E1476" s="131" t="s">
        <v>812</v>
      </c>
      <c r="F1476" s="136">
        <v>41712</v>
      </c>
      <c r="G1476" s="25" t="s">
        <v>234</v>
      </c>
    </row>
    <row r="1477" spans="1:7" x14ac:dyDescent="0.2">
      <c r="A1477" s="83"/>
      <c r="B1477" s="83" t="s">
        <v>28</v>
      </c>
      <c r="C1477" s="43" t="s">
        <v>141</v>
      </c>
      <c r="D1477" s="83"/>
      <c r="E1477" s="132" t="s">
        <v>29</v>
      </c>
      <c r="F1477" s="90">
        <v>41713</v>
      </c>
      <c r="G1477" s="28" t="s">
        <v>234</v>
      </c>
    </row>
    <row r="1478" spans="1:7" x14ac:dyDescent="0.2">
      <c r="A1478" s="83"/>
      <c r="B1478" s="83" t="s">
        <v>28</v>
      </c>
      <c r="C1478" s="43" t="s">
        <v>226</v>
      </c>
      <c r="D1478" s="83"/>
      <c r="E1478" s="132" t="s">
        <v>29</v>
      </c>
      <c r="F1478" s="90">
        <v>41713</v>
      </c>
      <c r="G1478" s="28" t="s">
        <v>234</v>
      </c>
    </row>
    <row r="1479" spans="1:7" ht="22.5" x14ac:dyDescent="0.2">
      <c r="A1479" s="83"/>
      <c r="B1479" s="83" t="s">
        <v>1158</v>
      </c>
      <c r="C1479" s="43" t="s">
        <v>278</v>
      </c>
      <c r="D1479" s="83"/>
      <c r="E1479" s="132">
        <v>0</v>
      </c>
      <c r="F1479" s="90">
        <v>41714</v>
      </c>
      <c r="G1479" s="28" t="s">
        <v>234</v>
      </c>
    </row>
    <row r="1480" spans="1:7" x14ac:dyDescent="0.2">
      <c r="A1480" s="83"/>
      <c r="B1480" s="83" t="s">
        <v>1158</v>
      </c>
      <c r="C1480" s="43" t="s">
        <v>239</v>
      </c>
      <c r="D1480" s="83"/>
      <c r="E1480" s="132">
        <v>0</v>
      </c>
      <c r="F1480" s="90">
        <v>41714</v>
      </c>
      <c r="G1480" s="28" t="s">
        <v>234</v>
      </c>
    </row>
    <row r="1481" spans="1:7" ht="22.5" x14ac:dyDescent="0.2">
      <c r="A1481" s="83"/>
      <c r="B1481" s="83" t="s">
        <v>1158</v>
      </c>
      <c r="C1481" s="43" t="s">
        <v>240</v>
      </c>
      <c r="D1481" s="83"/>
      <c r="E1481" s="132">
        <v>0</v>
      </c>
      <c r="F1481" s="90">
        <v>41714</v>
      </c>
      <c r="G1481" s="28" t="s">
        <v>234</v>
      </c>
    </row>
    <row r="1482" spans="1:7" x14ac:dyDescent="0.2">
      <c r="A1482" s="83"/>
      <c r="B1482" s="83" t="s">
        <v>28</v>
      </c>
      <c r="C1482" s="43" t="s">
        <v>73</v>
      </c>
      <c r="D1482" s="83"/>
      <c r="E1482" s="132" t="s">
        <v>29</v>
      </c>
      <c r="F1482" s="90">
        <v>41717</v>
      </c>
      <c r="G1482" s="28" t="s">
        <v>234</v>
      </c>
    </row>
    <row r="1483" spans="1:7" x14ac:dyDescent="0.2">
      <c r="A1483" s="83"/>
      <c r="B1483" s="83" t="s">
        <v>1158</v>
      </c>
      <c r="C1483" s="43" t="s">
        <v>243</v>
      </c>
      <c r="D1483" s="83"/>
      <c r="E1483" s="132">
        <v>4</v>
      </c>
      <c r="F1483" s="90">
        <v>41720</v>
      </c>
      <c r="G1483" s="28" t="s">
        <v>234</v>
      </c>
    </row>
    <row r="1484" spans="1:7" x14ac:dyDescent="0.2">
      <c r="A1484" s="83"/>
      <c r="B1484" s="83" t="s">
        <v>1158</v>
      </c>
      <c r="C1484" s="43" t="s">
        <v>244</v>
      </c>
      <c r="D1484" s="83"/>
      <c r="E1484" s="132">
        <v>4</v>
      </c>
      <c r="F1484" s="90">
        <v>41720</v>
      </c>
      <c r="G1484" s="28" t="s">
        <v>234</v>
      </c>
    </row>
    <row r="1485" spans="1:7" x14ac:dyDescent="0.2">
      <c r="B1485" s="113" t="s">
        <v>1156</v>
      </c>
      <c r="C1485" s="78" t="s">
        <v>50</v>
      </c>
      <c r="E1485" s="131">
        <v>6641</v>
      </c>
      <c r="F1485" s="136">
        <v>41727</v>
      </c>
      <c r="G1485" s="25" t="s">
        <v>234</v>
      </c>
    </row>
    <row r="1486" spans="1:7" x14ac:dyDescent="0.2">
      <c r="B1486" s="113" t="s">
        <v>1156</v>
      </c>
      <c r="C1486" s="78" t="s">
        <v>63</v>
      </c>
      <c r="E1486" s="131">
        <v>6641</v>
      </c>
      <c r="F1486" s="136">
        <v>41727</v>
      </c>
      <c r="G1486" s="25" t="s">
        <v>234</v>
      </c>
    </row>
    <row r="1487" spans="1:7" x14ac:dyDescent="0.2">
      <c r="B1487" s="113" t="s">
        <v>1156</v>
      </c>
      <c r="C1487" s="78" t="s">
        <v>266</v>
      </c>
      <c r="E1487" s="131">
        <v>6641</v>
      </c>
      <c r="F1487" s="136">
        <v>41727</v>
      </c>
      <c r="G1487" s="25" t="s">
        <v>234</v>
      </c>
    </row>
    <row r="1488" spans="1:7" x14ac:dyDescent="0.2">
      <c r="B1488" s="113" t="s">
        <v>1156</v>
      </c>
      <c r="C1488" s="78" t="s">
        <v>197</v>
      </c>
      <c r="E1488" s="131">
        <v>6641</v>
      </c>
      <c r="F1488" s="136">
        <v>41727</v>
      </c>
      <c r="G1488" s="25" t="s">
        <v>234</v>
      </c>
    </row>
    <row r="1489" spans="1:7" x14ac:dyDescent="0.2">
      <c r="B1489" s="113" t="s">
        <v>1156</v>
      </c>
      <c r="C1489" s="78" t="s">
        <v>53</v>
      </c>
      <c r="E1489" s="131">
        <v>6641</v>
      </c>
      <c r="F1489" s="136">
        <v>41727</v>
      </c>
      <c r="G1489" s="25" t="s">
        <v>234</v>
      </c>
    </row>
    <row r="1490" spans="1:7" x14ac:dyDescent="0.2">
      <c r="B1490" s="113" t="s">
        <v>1156</v>
      </c>
      <c r="C1490" s="78" t="s">
        <v>83</v>
      </c>
      <c r="E1490" s="131">
        <v>6641</v>
      </c>
      <c r="F1490" s="136">
        <v>41727</v>
      </c>
      <c r="G1490" s="25" t="s">
        <v>234</v>
      </c>
    </row>
    <row r="1491" spans="1:7" x14ac:dyDescent="0.2">
      <c r="B1491" s="113" t="s">
        <v>1156</v>
      </c>
      <c r="C1491" s="78" t="s">
        <v>52</v>
      </c>
      <c r="E1491" s="131">
        <v>6641</v>
      </c>
      <c r="F1491" s="136">
        <v>41727</v>
      </c>
      <c r="G1491" s="25" t="s">
        <v>234</v>
      </c>
    </row>
    <row r="1492" spans="1:7" x14ac:dyDescent="0.2">
      <c r="A1492" s="83"/>
      <c r="B1492" s="83" t="s">
        <v>28</v>
      </c>
      <c r="C1492" s="43" t="s">
        <v>209</v>
      </c>
      <c r="D1492" s="83"/>
      <c r="E1492" s="132" t="s">
        <v>29</v>
      </c>
      <c r="F1492" s="90">
        <v>41737</v>
      </c>
      <c r="G1492" s="28" t="s">
        <v>234</v>
      </c>
    </row>
    <row r="1493" spans="1:7" x14ac:dyDescent="0.2">
      <c r="A1493" s="83"/>
      <c r="B1493" s="113" t="s">
        <v>1156</v>
      </c>
      <c r="C1493" s="43" t="s">
        <v>76</v>
      </c>
      <c r="D1493" s="83"/>
      <c r="E1493" s="132">
        <v>6677</v>
      </c>
      <c r="F1493" s="90">
        <v>41740</v>
      </c>
      <c r="G1493" s="28" t="s">
        <v>234</v>
      </c>
    </row>
    <row r="1494" spans="1:7" x14ac:dyDescent="0.2">
      <c r="A1494" s="83"/>
      <c r="B1494" s="113" t="s">
        <v>1156</v>
      </c>
      <c r="C1494" s="43" t="s">
        <v>87</v>
      </c>
      <c r="D1494" s="83"/>
      <c r="E1494" s="132">
        <v>6677</v>
      </c>
      <c r="F1494" s="90">
        <v>41740</v>
      </c>
      <c r="G1494" s="28" t="s">
        <v>234</v>
      </c>
    </row>
    <row r="1495" spans="1:7" x14ac:dyDescent="0.2">
      <c r="A1495" s="83"/>
      <c r="B1495" s="113" t="s">
        <v>1157</v>
      </c>
      <c r="C1495" s="43" t="s">
        <v>6</v>
      </c>
      <c r="D1495" s="83"/>
      <c r="E1495" s="132">
        <v>23058</v>
      </c>
      <c r="F1495" s="90">
        <v>41740</v>
      </c>
      <c r="G1495" s="28" t="s">
        <v>234</v>
      </c>
    </row>
    <row r="1496" spans="1:7" x14ac:dyDescent="0.2">
      <c r="A1496" s="83"/>
      <c r="B1496" s="83" t="s">
        <v>28</v>
      </c>
      <c r="C1496" s="43" t="s">
        <v>138</v>
      </c>
      <c r="D1496" s="83"/>
      <c r="E1496" s="132" t="s">
        <v>29</v>
      </c>
      <c r="F1496" s="90">
        <v>41740</v>
      </c>
      <c r="G1496" s="28" t="s">
        <v>234</v>
      </c>
    </row>
    <row r="1497" spans="1:7" x14ac:dyDescent="0.2">
      <c r="A1497" s="83"/>
      <c r="B1497" s="83" t="s">
        <v>28</v>
      </c>
      <c r="C1497" s="43" t="s">
        <v>43</v>
      </c>
      <c r="D1497" s="83"/>
      <c r="E1497" s="132" t="s">
        <v>29</v>
      </c>
      <c r="F1497" s="90">
        <v>41742</v>
      </c>
      <c r="G1497" s="28" t="s">
        <v>234</v>
      </c>
    </row>
    <row r="1498" spans="1:7" x14ac:dyDescent="0.2">
      <c r="A1498" s="83"/>
      <c r="B1498" s="83" t="s">
        <v>28</v>
      </c>
      <c r="C1498" s="43" t="s">
        <v>226</v>
      </c>
      <c r="D1498" s="83"/>
      <c r="E1498" s="132" t="s">
        <v>29</v>
      </c>
      <c r="F1498" s="90">
        <v>41742</v>
      </c>
      <c r="G1498" s="28" t="s">
        <v>234</v>
      </c>
    </row>
    <row r="1499" spans="1:7" x14ac:dyDescent="0.2">
      <c r="A1499" s="83"/>
      <c r="B1499" s="113" t="s">
        <v>1157</v>
      </c>
      <c r="C1499" s="43" t="s">
        <v>156</v>
      </c>
      <c r="D1499" s="83"/>
      <c r="E1499" s="132">
        <v>23115</v>
      </c>
      <c r="F1499" s="90">
        <v>41746</v>
      </c>
      <c r="G1499" s="28" t="s">
        <v>234</v>
      </c>
    </row>
    <row r="1500" spans="1:7" x14ac:dyDescent="0.2">
      <c r="A1500" s="83"/>
      <c r="B1500" s="83" t="s">
        <v>1158</v>
      </c>
      <c r="C1500" s="43" t="s">
        <v>269</v>
      </c>
      <c r="D1500" s="83"/>
      <c r="E1500" s="132">
        <v>4</v>
      </c>
      <c r="F1500" s="90">
        <v>41746</v>
      </c>
      <c r="G1500" s="28" t="s">
        <v>234</v>
      </c>
    </row>
    <row r="1501" spans="1:7" x14ac:dyDescent="0.2">
      <c r="A1501" s="83"/>
      <c r="B1501" s="83" t="s">
        <v>28</v>
      </c>
      <c r="C1501" s="43" t="s">
        <v>181</v>
      </c>
      <c r="D1501" s="83"/>
      <c r="E1501" s="132" t="s">
        <v>29</v>
      </c>
      <c r="F1501" s="90">
        <v>41746</v>
      </c>
      <c r="G1501" s="28" t="s">
        <v>234</v>
      </c>
    </row>
    <row r="1502" spans="1:7" x14ac:dyDescent="0.2">
      <c r="A1502" s="83"/>
      <c r="B1502" s="83" t="s">
        <v>28</v>
      </c>
      <c r="C1502" s="43" t="s">
        <v>254</v>
      </c>
      <c r="D1502" s="83"/>
      <c r="E1502" s="132" t="s">
        <v>29</v>
      </c>
      <c r="F1502" s="90">
        <v>41747</v>
      </c>
      <c r="G1502" s="28" t="s">
        <v>234</v>
      </c>
    </row>
    <row r="1503" spans="1:7" x14ac:dyDescent="0.2">
      <c r="A1503" s="83"/>
      <c r="B1503" s="113" t="s">
        <v>1156</v>
      </c>
      <c r="C1503" s="43" t="s">
        <v>54</v>
      </c>
      <c r="D1503" s="83"/>
      <c r="E1503" s="132">
        <v>6688</v>
      </c>
      <c r="F1503" s="90">
        <v>41748</v>
      </c>
      <c r="G1503" s="28" t="s">
        <v>234</v>
      </c>
    </row>
    <row r="1504" spans="1:7" x14ac:dyDescent="0.2">
      <c r="A1504" s="83"/>
      <c r="B1504" s="113" t="s">
        <v>1156</v>
      </c>
      <c r="C1504" s="43" t="s">
        <v>55</v>
      </c>
      <c r="D1504" s="83"/>
      <c r="E1504" s="132">
        <v>6688</v>
      </c>
      <c r="F1504" s="90">
        <v>41748</v>
      </c>
      <c r="G1504" s="28" t="s">
        <v>234</v>
      </c>
    </row>
    <row r="1505" spans="1:7" x14ac:dyDescent="0.2">
      <c r="A1505" s="83"/>
      <c r="B1505" s="113" t="s">
        <v>1156</v>
      </c>
      <c r="C1505" s="43" t="s">
        <v>153</v>
      </c>
      <c r="D1505" s="83"/>
      <c r="E1505" s="132">
        <v>6688</v>
      </c>
      <c r="F1505" s="90">
        <v>41748</v>
      </c>
      <c r="G1505" s="28" t="s">
        <v>234</v>
      </c>
    </row>
    <row r="1506" spans="1:7" x14ac:dyDescent="0.2">
      <c r="A1506" s="83"/>
      <c r="B1506" s="113" t="s">
        <v>1156</v>
      </c>
      <c r="C1506" s="43" t="s">
        <v>99</v>
      </c>
      <c r="D1506" s="83"/>
      <c r="E1506" s="132">
        <v>6688</v>
      </c>
      <c r="F1506" s="90">
        <v>41748</v>
      </c>
      <c r="G1506" s="28" t="s">
        <v>234</v>
      </c>
    </row>
    <row r="1507" spans="1:7" x14ac:dyDescent="0.2">
      <c r="A1507" s="83"/>
      <c r="B1507" s="113" t="s">
        <v>1156</v>
      </c>
      <c r="C1507" s="43" t="s">
        <v>218</v>
      </c>
      <c r="D1507" s="83"/>
      <c r="E1507" s="132">
        <v>6688</v>
      </c>
      <c r="F1507" s="90">
        <v>41748</v>
      </c>
      <c r="G1507" s="28" t="s">
        <v>234</v>
      </c>
    </row>
    <row r="1508" spans="1:7" x14ac:dyDescent="0.2">
      <c r="A1508" s="83"/>
      <c r="B1508" s="113" t="s">
        <v>1156</v>
      </c>
      <c r="C1508" s="43" t="s">
        <v>82</v>
      </c>
      <c r="D1508" s="83"/>
      <c r="E1508" s="132">
        <v>6688</v>
      </c>
      <c r="F1508" s="90">
        <v>41748</v>
      </c>
      <c r="G1508" s="28" t="s">
        <v>234</v>
      </c>
    </row>
    <row r="1509" spans="1:7" x14ac:dyDescent="0.2">
      <c r="A1509" s="83"/>
      <c r="B1509" s="113" t="s">
        <v>1156</v>
      </c>
      <c r="C1509" s="43" t="s">
        <v>59</v>
      </c>
      <c r="D1509" s="83"/>
      <c r="E1509" s="132">
        <v>6688</v>
      </c>
      <c r="F1509" s="90">
        <v>41748</v>
      </c>
      <c r="G1509" s="28" t="s">
        <v>234</v>
      </c>
    </row>
    <row r="1510" spans="1:7" x14ac:dyDescent="0.2">
      <c r="A1510" s="83"/>
      <c r="B1510" s="113" t="s">
        <v>1156</v>
      </c>
      <c r="C1510" s="43" t="s">
        <v>24</v>
      </c>
      <c r="D1510" s="83"/>
      <c r="E1510" s="132">
        <v>6688</v>
      </c>
      <c r="F1510" s="90">
        <v>41748</v>
      </c>
      <c r="G1510" s="28" t="s">
        <v>234</v>
      </c>
    </row>
    <row r="1511" spans="1:7" x14ac:dyDescent="0.2">
      <c r="B1511" s="113" t="s">
        <v>1156</v>
      </c>
      <c r="C1511" s="78" t="s">
        <v>213</v>
      </c>
      <c r="E1511" s="131">
        <v>6731</v>
      </c>
      <c r="F1511" s="136">
        <v>41754</v>
      </c>
      <c r="G1511" s="25" t="s">
        <v>234</v>
      </c>
    </row>
    <row r="1512" spans="1:7" x14ac:dyDescent="0.2">
      <c r="A1512" s="83"/>
      <c r="B1512" s="113" t="s">
        <v>1156</v>
      </c>
      <c r="C1512" s="43" t="s">
        <v>214</v>
      </c>
      <c r="D1512" s="83"/>
      <c r="E1512" s="132">
        <v>6731</v>
      </c>
      <c r="F1512" s="90">
        <v>41754</v>
      </c>
      <c r="G1512" s="28" t="s">
        <v>234</v>
      </c>
    </row>
    <row r="1513" spans="1:7" x14ac:dyDescent="0.2">
      <c r="A1513" s="83"/>
      <c r="B1513" s="113" t="s">
        <v>1156</v>
      </c>
      <c r="C1513" s="43" t="s">
        <v>75</v>
      </c>
      <c r="D1513" s="83"/>
      <c r="E1513" s="132">
        <v>6731</v>
      </c>
      <c r="F1513" s="90">
        <v>41754</v>
      </c>
      <c r="G1513" s="28" t="s">
        <v>234</v>
      </c>
    </row>
    <row r="1514" spans="1:7" ht="22.5" x14ac:dyDescent="0.2">
      <c r="A1514" s="83"/>
      <c r="B1514" s="113" t="s">
        <v>1157</v>
      </c>
      <c r="C1514" s="43" t="s">
        <v>281</v>
      </c>
      <c r="D1514" s="83"/>
      <c r="E1514" s="132">
        <v>23193</v>
      </c>
      <c r="F1514" s="90">
        <v>41755</v>
      </c>
      <c r="G1514" s="28" t="s">
        <v>234</v>
      </c>
    </row>
    <row r="1515" spans="1:7" x14ac:dyDescent="0.2">
      <c r="A1515" s="83"/>
      <c r="B1515" s="83" t="s">
        <v>28</v>
      </c>
      <c r="C1515" s="43" t="s">
        <v>195</v>
      </c>
      <c r="D1515" s="83"/>
      <c r="E1515" s="132" t="s">
        <v>29</v>
      </c>
      <c r="F1515" s="90">
        <v>41758</v>
      </c>
      <c r="G1515" s="28" t="s">
        <v>234</v>
      </c>
    </row>
    <row r="1516" spans="1:7" x14ac:dyDescent="0.2">
      <c r="A1516" s="83"/>
      <c r="B1516" s="113" t="s">
        <v>1157</v>
      </c>
      <c r="C1516" s="43" t="s">
        <v>1</v>
      </c>
      <c r="D1516" s="83"/>
      <c r="E1516" s="132">
        <v>23259</v>
      </c>
      <c r="F1516" s="90">
        <v>41762</v>
      </c>
      <c r="G1516" s="28" t="s">
        <v>234</v>
      </c>
    </row>
    <row r="1517" spans="1:7" x14ac:dyDescent="0.2">
      <c r="A1517" s="83"/>
      <c r="B1517" s="83" t="s">
        <v>28</v>
      </c>
      <c r="C1517" s="43" t="s">
        <v>226</v>
      </c>
      <c r="D1517" s="83"/>
      <c r="E1517" s="132" t="s">
        <v>29</v>
      </c>
      <c r="F1517" s="90">
        <v>41774</v>
      </c>
      <c r="G1517" s="28" t="s">
        <v>234</v>
      </c>
    </row>
    <row r="1518" spans="1:7" x14ac:dyDescent="0.2">
      <c r="A1518" s="83"/>
      <c r="B1518" s="83" t="s">
        <v>199</v>
      </c>
      <c r="C1518" s="43" t="s">
        <v>279</v>
      </c>
      <c r="D1518" s="83"/>
      <c r="E1518" s="132" t="s">
        <v>29</v>
      </c>
      <c r="F1518" s="90">
        <v>41774</v>
      </c>
      <c r="G1518" s="28" t="s">
        <v>234</v>
      </c>
    </row>
    <row r="1519" spans="1:7" x14ac:dyDescent="0.2">
      <c r="A1519" s="83"/>
      <c r="B1519" s="83" t="s">
        <v>1151</v>
      </c>
      <c r="C1519" s="43" t="s">
        <v>247</v>
      </c>
      <c r="D1519" s="83"/>
      <c r="E1519" s="132">
        <v>83249</v>
      </c>
      <c r="F1519" s="90">
        <v>41776</v>
      </c>
      <c r="G1519" s="28" t="s">
        <v>234</v>
      </c>
    </row>
    <row r="1520" spans="1:7" x14ac:dyDescent="0.2">
      <c r="A1520" s="83"/>
      <c r="B1520" s="113" t="s">
        <v>1157</v>
      </c>
      <c r="C1520" s="43" t="s">
        <v>282</v>
      </c>
      <c r="D1520" s="83"/>
      <c r="E1520" s="132">
        <v>23459</v>
      </c>
      <c r="F1520" s="90">
        <v>41776</v>
      </c>
      <c r="G1520" s="28" t="s">
        <v>234</v>
      </c>
    </row>
    <row r="1521" spans="1:7" x14ac:dyDescent="0.2">
      <c r="A1521" s="83"/>
      <c r="B1521" s="83" t="s">
        <v>1151</v>
      </c>
      <c r="C1521" s="43" t="s">
        <v>10</v>
      </c>
      <c r="D1521" s="83"/>
      <c r="E1521" s="132">
        <v>83257</v>
      </c>
      <c r="F1521" s="90">
        <v>41783</v>
      </c>
      <c r="G1521" s="28" t="s">
        <v>234</v>
      </c>
    </row>
    <row r="1522" spans="1:7" x14ac:dyDescent="0.2">
      <c r="A1522" s="83"/>
      <c r="B1522" s="83" t="s">
        <v>1151</v>
      </c>
      <c r="C1522" s="43" t="s">
        <v>167</v>
      </c>
      <c r="D1522" s="83"/>
      <c r="E1522" s="132">
        <v>83257</v>
      </c>
      <c r="F1522" s="90">
        <v>41783</v>
      </c>
      <c r="G1522" s="28" t="s">
        <v>234</v>
      </c>
    </row>
    <row r="1523" spans="1:7" x14ac:dyDescent="0.2">
      <c r="A1523" s="83"/>
      <c r="B1523" s="83" t="s">
        <v>1151</v>
      </c>
      <c r="C1523" s="43" t="s">
        <v>126</v>
      </c>
      <c r="D1523" s="83"/>
      <c r="E1523" s="132">
        <v>83257</v>
      </c>
      <c r="F1523" s="90">
        <v>41783</v>
      </c>
      <c r="G1523" s="28" t="s">
        <v>234</v>
      </c>
    </row>
    <row r="1524" spans="1:7" x14ac:dyDescent="0.2">
      <c r="A1524" s="83"/>
      <c r="B1524" s="83" t="s">
        <v>1151</v>
      </c>
      <c r="C1524" s="43" t="s">
        <v>157</v>
      </c>
      <c r="D1524" s="83"/>
      <c r="E1524" s="132">
        <v>83257</v>
      </c>
      <c r="F1524" s="90">
        <v>41783</v>
      </c>
      <c r="G1524" s="28" t="s">
        <v>234</v>
      </c>
    </row>
    <row r="1525" spans="1:7" x14ac:dyDescent="0.2">
      <c r="A1525" s="83"/>
      <c r="B1525" s="83" t="s">
        <v>1151</v>
      </c>
      <c r="C1525" s="43" t="s">
        <v>25</v>
      </c>
      <c r="D1525" s="83"/>
      <c r="E1525" s="132">
        <v>83257</v>
      </c>
      <c r="F1525" s="90">
        <v>41783</v>
      </c>
      <c r="G1525" s="28" t="s">
        <v>234</v>
      </c>
    </row>
    <row r="1526" spans="1:7" x14ac:dyDescent="0.2">
      <c r="A1526" s="83"/>
      <c r="B1526" s="83" t="s">
        <v>1151</v>
      </c>
      <c r="C1526" s="43" t="s">
        <v>31</v>
      </c>
      <c r="D1526" s="83"/>
      <c r="E1526" s="132">
        <v>83257</v>
      </c>
      <c r="F1526" s="90">
        <v>41783</v>
      </c>
      <c r="G1526" s="28" t="s">
        <v>234</v>
      </c>
    </row>
    <row r="1527" spans="1:7" x14ac:dyDescent="0.2">
      <c r="A1527" s="83"/>
      <c r="B1527" s="83" t="s">
        <v>1151</v>
      </c>
      <c r="C1527" s="43" t="s">
        <v>232</v>
      </c>
      <c r="D1527" s="83"/>
      <c r="E1527" s="132">
        <v>83257</v>
      </c>
      <c r="F1527" s="90">
        <v>41783</v>
      </c>
      <c r="G1527" s="28" t="s">
        <v>234</v>
      </c>
    </row>
    <row r="1528" spans="1:7" x14ac:dyDescent="0.2">
      <c r="A1528" s="83"/>
      <c r="B1528" s="83" t="s">
        <v>1151</v>
      </c>
      <c r="C1528" s="43" t="s">
        <v>32</v>
      </c>
      <c r="D1528" s="83"/>
      <c r="E1528" s="132">
        <v>83257</v>
      </c>
      <c r="F1528" s="90">
        <v>41783</v>
      </c>
      <c r="G1528" s="28" t="s">
        <v>234</v>
      </c>
    </row>
    <row r="1529" spans="1:7" x14ac:dyDescent="0.2">
      <c r="A1529" s="83"/>
      <c r="B1529" s="113" t="s">
        <v>1156</v>
      </c>
      <c r="C1529" s="43" t="s">
        <v>197</v>
      </c>
      <c r="D1529" s="83"/>
      <c r="E1529" s="132">
        <v>6838</v>
      </c>
      <c r="F1529" s="90">
        <v>41783</v>
      </c>
      <c r="G1529" s="28" t="s">
        <v>234</v>
      </c>
    </row>
    <row r="1530" spans="1:7" x14ac:dyDescent="0.2">
      <c r="A1530" s="83"/>
      <c r="B1530" s="113" t="s">
        <v>1157</v>
      </c>
      <c r="C1530" s="43" t="s">
        <v>37</v>
      </c>
      <c r="D1530" s="83"/>
      <c r="E1530" s="132">
        <v>23895</v>
      </c>
      <c r="F1530" s="90">
        <v>41783</v>
      </c>
      <c r="G1530" s="28" t="s">
        <v>234</v>
      </c>
    </row>
    <row r="1531" spans="1:7" x14ac:dyDescent="0.2">
      <c r="A1531" s="83"/>
      <c r="B1531" s="113" t="s">
        <v>1157</v>
      </c>
      <c r="C1531" s="43" t="s">
        <v>31</v>
      </c>
      <c r="D1531" s="83"/>
      <c r="E1531" s="132">
        <v>23895</v>
      </c>
      <c r="F1531" s="90">
        <v>41783</v>
      </c>
      <c r="G1531" s="28" t="s">
        <v>234</v>
      </c>
    </row>
    <row r="1532" spans="1:7" x14ac:dyDescent="0.2">
      <c r="A1532" s="83"/>
      <c r="B1532" s="113" t="s">
        <v>1157</v>
      </c>
      <c r="C1532" s="43" t="s">
        <v>126</v>
      </c>
      <c r="D1532" s="83"/>
      <c r="E1532" s="132">
        <v>23895</v>
      </c>
      <c r="F1532" s="90">
        <v>41783</v>
      </c>
      <c r="G1532" s="28" t="s">
        <v>234</v>
      </c>
    </row>
    <row r="1533" spans="1:7" x14ac:dyDescent="0.2">
      <c r="A1533" s="83"/>
      <c r="B1533" s="113" t="s">
        <v>1157</v>
      </c>
      <c r="C1533" s="43" t="s">
        <v>232</v>
      </c>
      <c r="D1533" s="83"/>
      <c r="E1533" s="132">
        <v>23895</v>
      </c>
      <c r="F1533" s="90">
        <v>41783</v>
      </c>
      <c r="G1533" s="28" t="s">
        <v>234</v>
      </c>
    </row>
    <row r="1534" spans="1:7" x14ac:dyDescent="0.2">
      <c r="A1534" s="83"/>
      <c r="B1534" s="83" t="s">
        <v>28</v>
      </c>
      <c r="C1534" s="43" t="s">
        <v>138</v>
      </c>
      <c r="D1534" s="83"/>
      <c r="E1534" s="132" t="s">
        <v>29</v>
      </c>
      <c r="F1534" s="90">
        <v>41783</v>
      </c>
      <c r="G1534" s="28" t="s">
        <v>234</v>
      </c>
    </row>
    <row r="1535" spans="1:7" x14ac:dyDescent="0.2">
      <c r="A1535" s="83"/>
      <c r="B1535" s="83" t="s">
        <v>28</v>
      </c>
      <c r="C1535" s="43" t="s">
        <v>195</v>
      </c>
      <c r="D1535" s="83"/>
      <c r="E1535" s="132" t="s">
        <v>29</v>
      </c>
      <c r="F1535" s="90">
        <v>41786</v>
      </c>
      <c r="G1535" s="28" t="s">
        <v>234</v>
      </c>
    </row>
    <row r="1536" spans="1:7" x14ac:dyDescent="0.2">
      <c r="A1536" s="83"/>
      <c r="B1536" s="83" t="s">
        <v>1151</v>
      </c>
      <c r="C1536" s="43" t="s">
        <v>6</v>
      </c>
      <c r="D1536" s="83"/>
      <c r="E1536" s="132">
        <v>83262</v>
      </c>
      <c r="F1536" s="90">
        <v>41797</v>
      </c>
      <c r="G1536" s="28" t="s">
        <v>234</v>
      </c>
    </row>
    <row r="1537" spans="1:7" x14ac:dyDescent="0.2">
      <c r="A1537" s="83"/>
      <c r="B1537" s="83" t="s">
        <v>1151</v>
      </c>
      <c r="C1537" s="43" t="s">
        <v>284</v>
      </c>
      <c r="D1537" s="83"/>
      <c r="E1537" s="132">
        <v>83262</v>
      </c>
      <c r="F1537" s="90">
        <v>41797</v>
      </c>
      <c r="G1537" s="28" t="s">
        <v>234</v>
      </c>
    </row>
    <row r="1538" spans="1:7" x14ac:dyDescent="0.2">
      <c r="A1538" s="83"/>
      <c r="B1538" s="113" t="s">
        <v>1156</v>
      </c>
      <c r="C1538" s="43" t="s">
        <v>58</v>
      </c>
      <c r="D1538" s="83"/>
      <c r="E1538" s="132">
        <v>6919</v>
      </c>
      <c r="F1538" s="90">
        <v>41797</v>
      </c>
      <c r="G1538" s="28" t="s">
        <v>234</v>
      </c>
    </row>
    <row r="1539" spans="1:7" x14ac:dyDescent="0.2">
      <c r="A1539" s="83"/>
      <c r="B1539" s="113" t="s">
        <v>1157</v>
      </c>
      <c r="C1539" s="43" t="s">
        <v>32</v>
      </c>
      <c r="D1539" s="83"/>
      <c r="E1539" s="132">
        <v>24165</v>
      </c>
      <c r="F1539" s="90">
        <v>41797</v>
      </c>
      <c r="G1539" s="28" t="s">
        <v>234</v>
      </c>
    </row>
    <row r="1540" spans="1:7" x14ac:dyDescent="0.2">
      <c r="A1540" s="83"/>
      <c r="B1540" s="113" t="s">
        <v>1157</v>
      </c>
      <c r="C1540" s="43" t="s">
        <v>284</v>
      </c>
      <c r="D1540" s="83"/>
      <c r="E1540" s="132">
        <v>24165</v>
      </c>
      <c r="F1540" s="90">
        <v>41797</v>
      </c>
      <c r="G1540" s="28" t="s">
        <v>234</v>
      </c>
    </row>
    <row r="1541" spans="1:7" ht="22.5" x14ac:dyDescent="0.2">
      <c r="A1541" s="83"/>
      <c r="B1541" s="113" t="s">
        <v>1157</v>
      </c>
      <c r="C1541" s="49" t="s">
        <v>233</v>
      </c>
      <c r="D1541" s="122"/>
      <c r="E1541" s="132">
        <v>24165</v>
      </c>
      <c r="F1541" s="90">
        <v>41798</v>
      </c>
      <c r="G1541" s="28" t="s">
        <v>234</v>
      </c>
    </row>
    <row r="1542" spans="1:7" x14ac:dyDescent="0.2">
      <c r="A1542" s="83"/>
      <c r="B1542" s="83" t="s">
        <v>28</v>
      </c>
      <c r="C1542" s="43" t="s">
        <v>226</v>
      </c>
      <c r="D1542" s="83"/>
      <c r="E1542" s="132" t="s">
        <v>29</v>
      </c>
      <c r="F1542" s="90">
        <v>41802</v>
      </c>
      <c r="G1542" s="28" t="s">
        <v>234</v>
      </c>
    </row>
    <row r="1543" spans="1:7" x14ac:dyDescent="0.2">
      <c r="A1543" s="83"/>
      <c r="B1543" s="113" t="s">
        <v>1157</v>
      </c>
      <c r="C1543" s="43" t="s">
        <v>10</v>
      </c>
      <c r="D1543" s="83"/>
      <c r="E1543" s="132">
        <v>24262</v>
      </c>
      <c r="F1543" s="90">
        <v>41803</v>
      </c>
      <c r="G1543" s="28" t="s">
        <v>234</v>
      </c>
    </row>
    <row r="1544" spans="1:7" x14ac:dyDescent="0.2">
      <c r="A1544" s="83"/>
      <c r="B1544" s="113" t="s">
        <v>1157</v>
      </c>
      <c r="C1544" s="43" t="s">
        <v>283</v>
      </c>
      <c r="D1544" s="83"/>
      <c r="E1544" s="132">
        <v>24262</v>
      </c>
      <c r="F1544" s="90">
        <v>41803</v>
      </c>
      <c r="G1544" s="28" t="s">
        <v>234</v>
      </c>
    </row>
    <row r="1545" spans="1:7" x14ac:dyDescent="0.2">
      <c r="A1545" s="83"/>
      <c r="B1545" s="113" t="s">
        <v>1157</v>
      </c>
      <c r="C1545" s="43" t="s">
        <v>156</v>
      </c>
      <c r="D1545" s="83"/>
      <c r="E1545" s="132">
        <v>24262</v>
      </c>
      <c r="F1545" s="90">
        <v>41803</v>
      </c>
      <c r="G1545" s="28" t="s">
        <v>234</v>
      </c>
    </row>
    <row r="1546" spans="1:7" x14ac:dyDescent="0.2">
      <c r="A1546" s="83"/>
      <c r="B1546" s="113" t="s">
        <v>1157</v>
      </c>
      <c r="C1546" s="43" t="s">
        <v>157</v>
      </c>
      <c r="D1546" s="83"/>
      <c r="E1546" s="132">
        <v>24262</v>
      </c>
      <c r="F1546" s="90">
        <v>41803</v>
      </c>
      <c r="G1546" s="28" t="s">
        <v>234</v>
      </c>
    </row>
    <row r="1547" spans="1:7" x14ac:dyDescent="0.2">
      <c r="A1547" s="83"/>
      <c r="B1547" s="113" t="s">
        <v>1157</v>
      </c>
      <c r="C1547" s="43" t="s">
        <v>268</v>
      </c>
      <c r="D1547" s="83"/>
      <c r="E1547" s="132">
        <v>24262</v>
      </c>
      <c r="F1547" s="90">
        <v>41803</v>
      </c>
      <c r="G1547" s="28" t="s">
        <v>234</v>
      </c>
    </row>
    <row r="1548" spans="1:7" x14ac:dyDescent="0.2">
      <c r="A1548" s="113" t="s">
        <v>436</v>
      </c>
      <c r="B1548" s="113" t="s">
        <v>1157</v>
      </c>
      <c r="C1548" s="43" t="s">
        <v>264</v>
      </c>
      <c r="D1548" s="83"/>
      <c r="E1548" s="132">
        <v>24278</v>
      </c>
      <c r="F1548" s="90">
        <v>41804</v>
      </c>
      <c r="G1548" s="28" t="s">
        <v>234</v>
      </c>
    </row>
    <row r="1549" spans="1:7" x14ac:dyDescent="0.2">
      <c r="A1549" s="83"/>
      <c r="B1549" s="83" t="s">
        <v>28</v>
      </c>
      <c r="C1549" s="43" t="s">
        <v>254</v>
      </c>
      <c r="D1549" s="83"/>
      <c r="E1549" s="132" t="s">
        <v>29</v>
      </c>
      <c r="F1549" s="90">
        <v>41804</v>
      </c>
      <c r="G1549" s="28" t="s">
        <v>234</v>
      </c>
    </row>
    <row r="1550" spans="1:7" x14ac:dyDescent="0.2">
      <c r="A1550" s="83"/>
      <c r="B1550" s="83" t="s">
        <v>1151</v>
      </c>
      <c r="C1550" s="43" t="s">
        <v>291</v>
      </c>
      <c r="D1550" s="83"/>
      <c r="E1550" s="132">
        <v>83270</v>
      </c>
      <c r="F1550" s="90">
        <v>41812</v>
      </c>
      <c r="G1550" s="28" t="s">
        <v>234</v>
      </c>
    </row>
    <row r="1551" spans="1:7" x14ac:dyDescent="0.2">
      <c r="A1551" s="83"/>
      <c r="B1551" s="83" t="s">
        <v>28</v>
      </c>
      <c r="C1551" s="43" t="s">
        <v>195</v>
      </c>
      <c r="D1551" s="83"/>
      <c r="E1551" s="132" t="s">
        <v>29</v>
      </c>
      <c r="F1551" s="90">
        <v>41817</v>
      </c>
      <c r="G1551" s="28" t="s">
        <v>234</v>
      </c>
    </row>
    <row r="1552" spans="1:7" x14ac:dyDescent="0.2">
      <c r="A1552" s="83"/>
      <c r="B1552" s="83" t="s">
        <v>28</v>
      </c>
      <c r="C1552" s="43" t="s">
        <v>265</v>
      </c>
      <c r="D1552" s="83"/>
      <c r="E1552" s="132" t="s">
        <v>29</v>
      </c>
      <c r="F1552" s="90">
        <v>41824</v>
      </c>
      <c r="G1552" s="28" t="s">
        <v>234</v>
      </c>
    </row>
    <row r="1553" spans="1:7" x14ac:dyDescent="0.2">
      <c r="A1553" s="83"/>
      <c r="B1553" s="83" t="s">
        <v>28</v>
      </c>
      <c r="C1553" s="43" t="s">
        <v>133</v>
      </c>
      <c r="D1553" s="83"/>
      <c r="E1553" s="132" t="s">
        <v>29</v>
      </c>
      <c r="F1553" s="90">
        <v>41826</v>
      </c>
      <c r="G1553" s="28" t="s">
        <v>234</v>
      </c>
    </row>
    <row r="1554" spans="1:7" x14ac:dyDescent="0.2">
      <c r="B1554" s="113" t="s">
        <v>1157</v>
      </c>
      <c r="C1554" s="78" t="s">
        <v>6</v>
      </c>
      <c r="E1554" s="131">
        <v>24436</v>
      </c>
      <c r="F1554" s="136">
        <v>41829</v>
      </c>
      <c r="G1554" s="25" t="s">
        <v>234</v>
      </c>
    </row>
    <row r="1555" spans="1:7" x14ac:dyDescent="0.2">
      <c r="A1555" s="83"/>
      <c r="B1555" s="113" t="s">
        <v>1156</v>
      </c>
      <c r="C1555" s="43" t="s">
        <v>58</v>
      </c>
      <c r="D1555" s="83"/>
      <c r="E1555" s="132">
        <v>7224</v>
      </c>
      <c r="F1555" s="90">
        <v>41830</v>
      </c>
      <c r="G1555" s="28" t="s">
        <v>234</v>
      </c>
    </row>
    <row r="1556" spans="1:7" x14ac:dyDescent="0.2">
      <c r="B1556" s="113" t="s">
        <v>28</v>
      </c>
      <c r="C1556" s="78" t="s">
        <v>226</v>
      </c>
      <c r="E1556" s="131" t="s">
        <v>29</v>
      </c>
      <c r="F1556" s="136">
        <v>41832</v>
      </c>
      <c r="G1556" s="25" t="s">
        <v>234</v>
      </c>
    </row>
    <row r="1557" spans="1:7" x14ac:dyDescent="0.2">
      <c r="B1557" s="83" t="s">
        <v>1158</v>
      </c>
      <c r="C1557" s="78" t="s">
        <v>269</v>
      </c>
      <c r="E1557" s="131">
        <v>4</v>
      </c>
      <c r="F1557" s="136">
        <v>41833</v>
      </c>
      <c r="G1557" s="25" t="s">
        <v>234</v>
      </c>
    </row>
    <row r="1558" spans="1:7" x14ac:dyDescent="0.2">
      <c r="B1558" s="113" t="s">
        <v>28</v>
      </c>
      <c r="C1558" s="78" t="s">
        <v>43</v>
      </c>
      <c r="E1558" s="131" t="s">
        <v>29</v>
      </c>
      <c r="F1558" s="136">
        <v>41833</v>
      </c>
      <c r="G1558" s="25" t="s">
        <v>234</v>
      </c>
    </row>
    <row r="1559" spans="1:7" x14ac:dyDescent="0.2">
      <c r="B1559" s="113" t="s">
        <v>28</v>
      </c>
      <c r="C1559" s="78" t="s">
        <v>181</v>
      </c>
      <c r="E1559" s="131" t="s">
        <v>29</v>
      </c>
      <c r="F1559" s="136">
        <v>41834</v>
      </c>
      <c r="G1559" s="25" t="s">
        <v>234</v>
      </c>
    </row>
    <row r="1560" spans="1:7" x14ac:dyDescent="0.2">
      <c r="B1560" s="113" t="s">
        <v>1156</v>
      </c>
      <c r="C1560" s="78" t="s">
        <v>197</v>
      </c>
      <c r="E1560" s="131">
        <v>7382</v>
      </c>
      <c r="F1560" s="136">
        <v>41842</v>
      </c>
      <c r="G1560" s="25" t="s">
        <v>234</v>
      </c>
    </row>
    <row r="1561" spans="1:7" x14ac:dyDescent="0.2">
      <c r="A1561" s="83"/>
      <c r="B1561" s="113" t="s">
        <v>1156</v>
      </c>
      <c r="C1561" s="43" t="s">
        <v>187</v>
      </c>
      <c r="D1561" s="83"/>
      <c r="E1561" s="132">
        <v>7382</v>
      </c>
      <c r="F1561" s="90">
        <v>41846</v>
      </c>
      <c r="G1561" s="28" t="s">
        <v>234</v>
      </c>
    </row>
    <row r="1562" spans="1:7" x14ac:dyDescent="0.2">
      <c r="A1562" s="83"/>
      <c r="B1562" s="113" t="s">
        <v>1156</v>
      </c>
      <c r="C1562" s="43" t="s">
        <v>188</v>
      </c>
      <c r="D1562" s="83"/>
      <c r="E1562" s="132">
        <v>7382</v>
      </c>
      <c r="F1562" s="90">
        <v>41846</v>
      </c>
      <c r="G1562" s="28" t="s">
        <v>234</v>
      </c>
    </row>
    <row r="1563" spans="1:7" x14ac:dyDescent="0.2">
      <c r="A1563" s="83"/>
      <c r="B1563" s="83" t="s">
        <v>28</v>
      </c>
      <c r="C1563" s="43" t="s">
        <v>195</v>
      </c>
      <c r="D1563" s="83"/>
      <c r="E1563" s="132" t="s">
        <v>29</v>
      </c>
      <c r="F1563" s="90">
        <v>41846</v>
      </c>
      <c r="G1563" s="28" t="s">
        <v>234</v>
      </c>
    </row>
    <row r="1564" spans="1:7" x14ac:dyDescent="0.2">
      <c r="A1564" s="83"/>
      <c r="B1564" s="83" t="s">
        <v>1151</v>
      </c>
      <c r="C1564" s="43" t="s">
        <v>247</v>
      </c>
      <c r="D1564" s="83"/>
      <c r="E1564" s="132">
        <v>83371</v>
      </c>
      <c r="F1564" s="90">
        <v>41860</v>
      </c>
      <c r="G1564" s="28" t="s">
        <v>234</v>
      </c>
    </row>
    <row r="1565" spans="1:7" x14ac:dyDescent="0.2">
      <c r="A1565" s="83"/>
      <c r="B1565" s="113" t="s">
        <v>1157</v>
      </c>
      <c r="C1565" s="43" t="s">
        <v>156</v>
      </c>
      <c r="D1565" s="83"/>
      <c r="E1565" s="132">
        <v>24822</v>
      </c>
      <c r="F1565" s="90">
        <v>41860</v>
      </c>
      <c r="G1565" s="28" t="s">
        <v>234</v>
      </c>
    </row>
    <row r="1566" spans="1:7" x14ac:dyDescent="0.2">
      <c r="A1566" s="83"/>
      <c r="B1566" s="83" t="s">
        <v>28</v>
      </c>
      <c r="C1566" s="43" t="s">
        <v>226</v>
      </c>
      <c r="D1566" s="83"/>
      <c r="E1566" s="132" t="s">
        <v>29</v>
      </c>
      <c r="F1566" s="90">
        <v>41860</v>
      </c>
      <c r="G1566" s="28" t="s">
        <v>234</v>
      </c>
    </row>
    <row r="1567" spans="1:7" x14ac:dyDescent="0.2">
      <c r="A1567" s="83"/>
      <c r="B1567" s="83" t="s">
        <v>28</v>
      </c>
      <c r="C1567" s="43" t="s">
        <v>254</v>
      </c>
      <c r="D1567" s="83"/>
      <c r="E1567" s="132" t="s">
        <v>29</v>
      </c>
      <c r="F1567" s="90">
        <v>41860</v>
      </c>
      <c r="G1567" s="28" t="s">
        <v>234</v>
      </c>
    </row>
    <row r="1568" spans="1:7" x14ac:dyDescent="0.2">
      <c r="B1568" s="113" t="s">
        <v>1156</v>
      </c>
      <c r="C1568" s="78" t="s">
        <v>58</v>
      </c>
      <c r="E1568" s="131">
        <v>7501</v>
      </c>
      <c r="F1568" s="136">
        <v>41868</v>
      </c>
      <c r="G1568" s="25" t="s">
        <v>234</v>
      </c>
    </row>
    <row r="1569" spans="1:7" x14ac:dyDescent="0.2">
      <c r="A1569" s="113" t="s">
        <v>431</v>
      </c>
      <c r="B1569" s="113" t="s">
        <v>1157</v>
      </c>
      <c r="C1569" s="43" t="s">
        <v>227</v>
      </c>
      <c r="D1569" s="83"/>
      <c r="E1569" s="132">
        <v>24904</v>
      </c>
      <c r="F1569" s="90">
        <v>41874</v>
      </c>
      <c r="G1569" s="28" t="s">
        <v>234</v>
      </c>
    </row>
    <row r="1570" spans="1:7" x14ac:dyDescent="0.2">
      <c r="A1570" s="83"/>
      <c r="B1570" s="83" t="s">
        <v>28</v>
      </c>
      <c r="C1570" s="43" t="s">
        <v>195</v>
      </c>
      <c r="D1570" s="83"/>
      <c r="E1570" s="132" t="s">
        <v>29</v>
      </c>
      <c r="F1570" s="90">
        <v>41877</v>
      </c>
      <c r="G1570" s="28" t="s">
        <v>234</v>
      </c>
    </row>
    <row r="1571" spans="1:7" x14ac:dyDescent="0.2">
      <c r="A1571" s="83"/>
      <c r="B1571" s="113" t="s">
        <v>1156</v>
      </c>
      <c r="C1571" s="43" t="s">
        <v>197</v>
      </c>
      <c r="D1571" s="83"/>
      <c r="E1571" s="132">
        <v>7589</v>
      </c>
      <c r="F1571" s="90">
        <v>41884</v>
      </c>
      <c r="G1571" s="28" t="s">
        <v>234</v>
      </c>
    </row>
    <row r="1572" spans="1:7" x14ac:dyDescent="0.2">
      <c r="A1572" s="83"/>
      <c r="B1572" s="83" t="s">
        <v>1151</v>
      </c>
      <c r="C1572" s="43" t="s">
        <v>6</v>
      </c>
      <c r="D1572" s="83"/>
      <c r="E1572" s="132">
        <v>83417</v>
      </c>
      <c r="F1572" s="90">
        <v>41888</v>
      </c>
      <c r="G1572" s="28" t="s">
        <v>234</v>
      </c>
    </row>
    <row r="1573" spans="1:7" x14ac:dyDescent="0.2">
      <c r="B1573" s="83" t="s">
        <v>1151</v>
      </c>
      <c r="C1573" s="78" t="s">
        <v>246</v>
      </c>
      <c r="E1573" s="131">
        <v>83417</v>
      </c>
      <c r="F1573" s="136">
        <v>41888</v>
      </c>
      <c r="G1573" s="25" t="s">
        <v>234</v>
      </c>
    </row>
    <row r="1574" spans="1:7" x14ac:dyDescent="0.2">
      <c r="A1574" s="83"/>
      <c r="B1574" s="83" t="s">
        <v>28</v>
      </c>
      <c r="C1574" s="43" t="s">
        <v>226</v>
      </c>
      <c r="D1574" s="83"/>
      <c r="E1574" s="132" t="s">
        <v>29</v>
      </c>
      <c r="F1574" s="90">
        <v>41891</v>
      </c>
      <c r="G1574" s="28" t="s">
        <v>234</v>
      </c>
    </row>
    <row r="1575" spans="1:7" x14ac:dyDescent="0.2">
      <c r="A1575" s="83"/>
      <c r="B1575" s="83" t="s">
        <v>28</v>
      </c>
      <c r="C1575" s="43" t="s">
        <v>141</v>
      </c>
      <c r="D1575" s="83"/>
      <c r="E1575" s="132" t="s">
        <v>29</v>
      </c>
      <c r="F1575" s="90">
        <v>41895</v>
      </c>
      <c r="G1575" s="28" t="s">
        <v>234</v>
      </c>
    </row>
    <row r="1576" spans="1:7" x14ac:dyDescent="0.2">
      <c r="A1576" s="83"/>
      <c r="B1576" s="83" t="s">
        <v>216</v>
      </c>
      <c r="C1576" s="43" t="s">
        <v>220</v>
      </c>
      <c r="D1576" s="83"/>
      <c r="E1576" s="132" t="s">
        <v>29</v>
      </c>
      <c r="F1576" s="90">
        <v>41895</v>
      </c>
      <c r="G1576" s="28" t="s">
        <v>234</v>
      </c>
    </row>
    <row r="1577" spans="1:7" x14ac:dyDescent="0.2">
      <c r="B1577" s="113" t="s">
        <v>28</v>
      </c>
      <c r="C1577" s="78" t="s">
        <v>73</v>
      </c>
      <c r="E1577" s="131" t="s">
        <v>29</v>
      </c>
      <c r="F1577" s="136">
        <v>41902</v>
      </c>
      <c r="G1577" s="25" t="s">
        <v>234</v>
      </c>
    </row>
    <row r="1578" spans="1:7" x14ac:dyDescent="0.2">
      <c r="B1578" s="113" t="s">
        <v>28</v>
      </c>
      <c r="C1578" s="78" t="s">
        <v>120</v>
      </c>
      <c r="E1578" s="131" t="s">
        <v>29</v>
      </c>
      <c r="F1578" s="136">
        <v>41902</v>
      </c>
      <c r="G1578" s="25" t="s">
        <v>234</v>
      </c>
    </row>
    <row r="1579" spans="1:7" x14ac:dyDescent="0.2">
      <c r="B1579" s="113" t="s">
        <v>28</v>
      </c>
      <c r="C1579" s="78" t="s">
        <v>195</v>
      </c>
      <c r="E1579" s="131" t="s">
        <v>29</v>
      </c>
      <c r="F1579" s="136">
        <v>41908</v>
      </c>
      <c r="G1579" s="25" t="s">
        <v>234</v>
      </c>
    </row>
    <row r="1580" spans="1:7" x14ac:dyDescent="0.2">
      <c r="B1580" s="113" t="s">
        <v>28</v>
      </c>
      <c r="C1580" s="78" t="s">
        <v>195</v>
      </c>
      <c r="E1580" s="131" t="s">
        <v>29</v>
      </c>
      <c r="F1580" s="136">
        <v>41908</v>
      </c>
      <c r="G1580" s="25" t="s">
        <v>234</v>
      </c>
    </row>
    <row r="1581" spans="1:7" x14ac:dyDescent="0.2">
      <c r="B1581" s="113" t="s">
        <v>1156</v>
      </c>
      <c r="C1581" s="78" t="s">
        <v>50</v>
      </c>
      <c r="E1581" s="131">
        <v>7677</v>
      </c>
      <c r="F1581" s="136">
        <v>41910</v>
      </c>
      <c r="G1581" s="25" t="s">
        <v>234</v>
      </c>
    </row>
    <row r="1582" spans="1:7" x14ac:dyDescent="0.2">
      <c r="B1582" s="113" t="s">
        <v>1156</v>
      </c>
      <c r="C1582" s="78" t="s">
        <v>63</v>
      </c>
      <c r="E1582" s="131">
        <v>7677</v>
      </c>
      <c r="F1582" s="136">
        <v>41910</v>
      </c>
      <c r="G1582" s="25" t="s">
        <v>234</v>
      </c>
    </row>
    <row r="1583" spans="1:7" x14ac:dyDescent="0.2">
      <c r="B1583" s="113" t="s">
        <v>1156</v>
      </c>
      <c r="C1583" s="78" t="s">
        <v>53</v>
      </c>
      <c r="E1583" s="131">
        <v>7677</v>
      </c>
      <c r="F1583" s="136">
        <v>41910</v>
      </c>
      <c r="G1583" s="25" t="s">
        <v>234</v>
      </c>
    </row>
    <row r="1584" spans="1:7" x14ac:dyDescent="0.2">
      <c r="B1584" s="113" t="s">
        <v>1156</v>
      </c>
      <c r="C1584" s="78" t="s">
        <v>83</v>
      </c>
      <c r="E1584" s="131">
        <v>7677</v>
      </c>
      <c r="F1584" s="136">
        <v>41910</v>
      </c>
      <c r="G1584" s="25" t="s">
        <v>234</v>
      </c>
    </row>
    <row r="1585" spans="1:7" x14ac:dyDescent="0.2">
      <c r="B1585" s="113" t="s">
        <v>1156</v>
      </c>
      <c r="C1585" s="78" t="s">
        <v>52</v>
      </c>
      <c r="E1585" s="131">
        <v>7677</v>
      </c>
      <c r="F1585" s="136">
        <v>41910</v>
      </c>
      <c r="G1585" s="25" t="s">
        <v>234</v>
      </c>
    </row>
    <row r="1586" spans="1:7" x14ac:dyDescent="0.2">
      <c r="A1586" s="83"/>
      <c r="B1586" s="83" t="s">
        <v>28</v>
      </c>
      <c r="C1586" s="43" t="s">
        <v>121</v>
      </c>
      <c r="D1586" s="83"/>
      <c r="E1586" s="132" t="s">
        <v>29</v>
      </c>
      <c r="F1586" s="90">
        <v>41916</v>
      </c>
      <c r="G1586" s="28" t="s">
        <v>234</v>
      </c>
    </row>
    <row r="1587" spans="1:7" x14ac:dyDescent="0.2">
      <c r="A1587" s="83"/>
      <c r="B1587" s="83" t="s">
        <v>28</v>
      </c>
      <c r="C1587" s="43" t="s">
        <v>272</v>
      </c>
      <c r="D1587" s="83"/>
      <c r="E1587" s="132" t="s">
        <v>29</v>
      </c>
      <c r="F1587" s="90">
        <v>41916</v>
      </c>
      <c r="G1587" s="28" t="s">
        <v>234</v>
      </c>
    </row>
    <row r="1588" spans="1:7" x14ac:dyDescent="0.2">
      <c r="A1588" s="83"/>
      <c r="B1588" s="83" t="s">
        <v>28</v>
      </c>
      <c r="C1588" s="43" t="s">
        <v>138</v>
      </c>
      <c r="D1588" s="83"/>
      <c r="E1588" s="132" t="s">
        <v>29</v>
      </c>
      <c r="F1588" s="90">
        <v>41916</v>
      </c>
      <c r="G1588" s="28" t="s">
        <v>234</v>
      </c>
    </row>
    <row r="1589" spans="1:7" ht="12.75" customHeight="1" x14ac:dyDescent="0.2">
      <c r="A1589" s="83"/>
      <c r="B1589" s="83" t="s">
        <v>199</v>
      </c>
      <c r="C1589" s="43" t="s">
        <v>280</v>
      </c>
      <c r="D1589" s="83"/>
      <c r="E1589" s="132" t="s">
        <v>29</v>
      </c>
      <c r="F1589" s="90">
        <v>41916</v>
      </c>
      <c r="G1589" s="28" t="s">
        <v>234</v>
      </c>
    </row>
    <row r="1590" spans="1:7" x14ac:dyDescent="0.2">
      <c r="A1590" s="83"/>
      <c r="B1590" s="113" t="s">
        <v>1157</v>
      </c>
      <c r="C1590" s="43" t="s">
        <v>6</v>
      </c>
      <c r="D1590" s="83"/>
      <c r="E1590" s="132">
        <v>25509</v>
      </c>
      <c r="F1590" s="90">
        <v>41917</v>
      </c>
      <c r="G1590" s="28" t="s">
        <v>234</v>
      </c>
    </row>
    <row r="1591" spans="1:7" x14ac:dyDescent="0.2">
      <c r="A1591" s="83"/>
      <c r="B1591" s="113" t="s">
        <v>1157</v>
      </c>
      <c r="C1591" s="43" t="s">
        <v>156</v>
      </c>
      <c r="D1591" s="83"/>
      <c r="E1591" s="132">
        <v>25509</v>
      </c>
      <c r="F1591" s="90">
        <v>41917</v>
      </c>
      <c r="G1591" s="28" t="s">
        <v>234</v>
      </c>
    </row>
    <row r="1592" spans="1:7" x14ac:dyDescent="0.2">
      <c r="B1592" s="113" t="s">
        <v>28</v>
      </c>
      <c r="C1592" s="78" t="s">
        <v>226</v>
      </c>
      <c r="E1592" s="131" t="s">
        <v>29</v>
      </c>
      <c r="F1592" s="136">
        <v>41922</v>
      </c>
      <c r="G1592" s="25" t="s">
        <v>234</v>
      </c>
    </row>
    <row r="1593" spans="1:7" x14ac:dyDescent="0.2">
      <c r="B1593" s="83" t="s">
        <v>1158</v>
      </c>
      <c r="C1593" s="78" t="s">
        <v>269</v>
      </c>
      <c r="E1593" s="131">
        <v>4</v>
      </c>
      <c r="F1593" s="136">
        <v>41923</v>
      </c>
      <c r="G1593" s="25" t="s">
        <v>234</v>
      </c>
    </row>
    <row r="1594" spans="1:7" x14ac:dyDescent="0.2">
      <c r="B1594" s="113" t="s">
        <v>28</v>
      </c>
      <c r="C1594" s="78" t="s">
        <v>254</v>
      </c>
      <c r="E1594" s="131" t="s">
        <v>29</v>
      </c>
      <c r="F1594" s="136">
        <v>41923</v>
      </c>
      <c r="G1594" s="25" t="s">
        <v>234</v>
      </c>
    </row>
    <row r="1595" spans="1:7" x14ac:dyDescent="0.2">
      <c r="B1595" s="113" t="s">
        <v>28</v>
      </c>
      <c r="C1595" s="78" t="s">
        <v>43</v>
      </c>
      <c r="E1595" s="131" t="s">
        <v>29</v>
      </c>
      <c r="F1595" s="136">
        <v>41923</v>
      </c>
      <c r="G1595" s="25" t="s">
        <v>234</v>
      </c>
    </row>
    <row r="1596" spans="1:7" x14ac:dyDescent="0.2">
      <c r="A1596" s="83"/>
      <c r="B1596" s="83" t="s">
        <v>28</v>
      </c>
      <c r="C1596" s="43" t="s">
        <v>181</v>
      </c>
      <c r="D1596" s="83"/>
      <c r="E1596" s="132" t="s">
        <v>29</v>
      </c>
      <c r="F1596" s="90">
        <v>41927</v>
      </c>
      <c r="G1596" s="28" t="s">
        <v>234</v>
      </c>
    </row>
    <row r="1597" spans="1:7" x14ac:dyDescent="0.2">
      <c r="B1597" s="113" t="s">
        <v>1156</v>
      </c>
      <c r="C1597" s="78" t="s">
        <v>55</v>
      </c>
      <c r="E1597" s="131">
        <v>7706</v>
      </c>
      <c r="F1597" s="136">
        <v>41930</v>
      </c>
      <c r="G1597" s="25" t="s">
        <v>234</v>
      </c>
    </row>
    <row r="1598" spans="1:7" x14ac:dyDescent="0.2">
      <c r="B1598" s="113" t="s">
        <v>1156</v>
      </c>
      <c r="C1598" s="78" t="s">
        <v>153</v>
      </c>
      <c r="E1598" s="131">
        <v>7706</v>
      </c>
      <c r="F1598" s="136">
        <v>41930</v>
      </c>
      <c r="G1598" s="25" t="s">
        <v>234</v>
      </c>
    </row>
    <row r="1599" spans="1:7" x14ac:dyDescent="0.2">
      <c r="B1599" s="113" t="s">
        <v>1156</v>
      </c>
      <c r="C1599" s="78" t="s">
        <v>54</v>
      </c>
      <c r="E1599" s="131">
        <v>7706</v>
      </c>
      <c r="F1599" s="136">
        <v>41931</v>
      </c>
      <c r="G1599" s="25" t="s">
        <v>234</v>
      </c>
    </row>
    <row r="1600" spans="1:7" x14ac:dyDescent="0.2">
      <c r="B1600" s="113" t="s">
        <v>1156</v>
      </c>
      <c r="C1600" s="78" t="s">
        <v>99</v>
      </c>
      <c r="E1600" s="131">
        <v>7706</v>
      </c>
      <c r="F1600" s="136">
        <v>41931</v>
      </c>
      <c r="G1600" s="25" t="s">
        <v>234</v>
      </c>
    </row>
    <row r="1601" spans="1:7" x14ac:dyDescent="0.2">
      <c r="B1601" s="113" t="s">
        <v>28</v>
      </c>
      <c r="C1601" s="78" t="s">
        <v>195</v>
      </c>
      <c r="E1601" s="131" t="s">
        <v>29</v>
      </c>
      <c r="F1601" s="136">
        <v>41941</v>
      </c>
      <c r="G1601" s="25" t="s">
        <v>234</v>
      </c>
    </row>
    <row r="1602" spans="1:7" x14ac:dyDescent="0.2">
      <c r="A1602" s="83"/>
      <c r="B1602" s="113" t="s">
        <v>1156</v>
      </c>
      <c r="C1602" s="43" t="s">
        <v>197</v>
      </c>
      <c r="D1602" s="83"/>
      <c r="E1602" s="132">
        <v>7745</v>
      </c>
      <c r="F1602" s="90">
        <v>41944</v>
      </c>
      <c r="G1602" s="28" t="s">
        <v>234</v>
      </c>
    </row>
    <row r="1603" spans="1:7" x14ac:dyDescent="0.2">
      <c r="A1603" s="83"/>
      <c r="B1603" s="113" t="s">
        <v>1157</v>
      </c>
      <c r="C1603" s="43" t="s">
        <v>1</v>
      </c>
      <c r="D1603" s="83"/>
      <c r="E1603" s="132">
        <v>25942</v>
      </c>
      <c r="F1603" s="90">
        <v>41944</v>
      </c>
      <c r="G1603" s="28" t="s">
        <v>234</v>
      </c>
    </row>
    <row r="1604" spans="1:7" x14ac:dyDescent="0.2">
      <c r="B1604" s="83" t="s">
        <v>1151</v>
      </c>
      <c r="C1604" s="78" t="s">
        <v>247</v>
      </c>
      <c r="E1604" s="131">
        <v>83551</v>
      </c>
      <c r="F1604" s="136">
        <v>41951</v>
      </c>
      <c r="G1604" s="25" t="s">
        <v>234</v>
      </c>
    </row>
    <row r="1605" spans="1:7" x14ac:dyDescent="0.2">
      <c r="B1605" s="113" t="s">
        <v>28</v>
      </c>
      <c r="C1605" s="78" t="s">
        <v>226</v>
      </c>
      <c r="E1605" s="131" t="s">
        <v>29</v>
      </c>
      <c r="F1605" s="136">
        <v>41951</v>
      </c>
      <c r="G1605" s="25" t="s">
        <v>234</v>
      </c>
    </row>
    <row r="1606" spans="1:7" x14ac:dyDescent="0.2">
      <c r="B1606" s="113" t="s">
        <v>28</v>
      </c>
      <c r="C1606" s="78" t="s">
        <v>138</v>
      </c>
      <c r="E1606" s="131" t="s">
        <v>29</v>
      </c>
      <c r="F1606" s="136">
        <v>41961</v>
      </c>
      <c r="G1606" s="25" t="s">
        <v>234</v>
      </c>
    </row>
    <row r="1607" spans="1:7" x14ac:dyDescent="0.2">
      <c r="B1607" s="83" t="s">
        <v>1151</v>
      </c>
      <c r="C1607" s="78" t="s">
        <v>10</v>
      </c>
      <c r="E1607" s="131">
        <v>83582</v>
      </c>
      <c r="F1607" s="136">
        <v>41965</v>
      </c>
      <c r="G1607" s="25" t="s">
        <v>234</v>
      </c>
    </row>
    <row r="1608" spans="1:7" x14ac:dyDescent="0.2">
      <c r="B1608" s="83" t="s">
        <v>1151</v>
      </c>
      <c r="C1608" s="78" t="s">
        <v>285</v>
      </c>
      <c r="E1608" s="131">
        <v>83582</v>
      </c>
      <c r="F1608" s="136">
        <v>41965</v>
      </c>
      <c r="G1608" s="25" t="s">
        <v>234</v>
      </c>
    </row>
    <row r="1609" spans="1:7" x14ac:dyDescent="0.2">
      <c r="B1609" s="83" t="s">
        <v>1151</v>
      </c>
      <c r="C1609" s="78" t="s">
        <v>79</v>
      </c>
      <c r="E1609" s="131">
        <v>83582</v>
      </c>
      <c r="F1609" s="136">
        <v>41965</v>
      </c>
      <c r="G1609" s="25" t="s">
        <v>234</v>
      </c>
    </row>
    <row r="1610" spans="1:7" x14ac:dyDescent="0.2">
      <c r="B1610" s="83" t="s">
        <v>1151</v>
      </c>
      <c r="C1610" s="78" t="s">
        <v>3</v>
      </c>
      <c r="E1610" s="131">
        <v>83582</v>
      </c>
      <c r="F1610" s="136">
        <v>41965</v>
      </c>
      <c r="G1610" s="25" t="s">
        <v>234</v>
      </c>
    </row>
    <row r="1611" spans="1:7" x14ac:dyDescent="0.2">
      <c r="A1611" s="83"/>
      <c r="B1611" s="113" t="s">
        <v>1156</v>
      </c>
      <c r="C1611" s="43" t="s">
        <v>266</v>
      </c>
      <c r="D1611" s="83"/>
      <c r="E1611" s="132">
        <v>7750</v>
      </c>
      <c r="F1611" s="90">
        <v>41971</v>
      </c>
      <c r="G1611" s="28" t="s">
        <v>234</v>
      </c>
    </row>
    <row r="1612" spans="1:7" x14ac:dyDescent="0.2">
      <c r="B1612" s="113" t="s">
        <v>28</v>
      </c>
      <c r="C1612" s="78" t="s">
        <v>195</v>
      </c>
      <c r="E1612" s="131" t="s">
        <v>29</v>
      </c>
      <c r="F1612" s="136">
        <v>41971</v>
      </c>
      <c r="G1612" s="25" t="s">
        <v>234</v>
      </c>
    </row>
    <row r="1613" spans="1:7" x14ac:dyDescent="0.2">
      <c r="B1613" s="113" t="s">
        <v>1157</v>
      </c>
      <c r="C1613" s="78" t="s">
        <v>156</v>
      </c>
      <c r="E1613" s="131">
        <v>26131</v>
      </c>
      <c r="F1613" s="136">
        <v>41979</v>
      </c>
      <c r="G1613" s="25" t="s">
        <v>234</v>
      </c>
    </row>
    <row r="1614" spans="1:7" x14ac:dyDescent="0.2">
      <c r="A1614" s="83"/>
      <c r="B1614" s="83" t="s">
        <v>28</v>
      </c>
      <c r="C1614" s="43" t="s">
        <v>226</v>
      </c>
      <c r="D1614" s="83"/>
      <c r="E1614" s="132" t="s">
        <v>29</v>
      </c>
      <c r="F1614" s="90">
        <v>41979</v>
      </c>
      <c r="G1614" s="28" t="s">
        <v>234</v>
      </c>
    </row>
    <row r="1615" spans="1:7" x14ac:dyDescent="0.2">
      <c r="A1615" s="83"/>
      <c r="B1615" s="113" t="s">
        <v>1156</v>
      </c>
      <c r="C1615" s="43" t="s">
        <v>84</v>
      </c>
      <c r="D1615" s="83"/>
      <c r="E1615" s="132">
        <v>7750</v>
      </c>
      <c r="F1615" s="90">
        <v>41986</v>
      </c>
      <c r="G1615" s="28" t="s">
        <v>234</v>
      </c>
    </row>
    <row r="1616" spans="1:7" x14ac:dyDescent="0.2">
      <c r="A1616" s="83"/>
      <c r="B1616" s="113" t="s">
        <v>1157</v>
      </c>
      <c r="C1616" s="43" t="s">
        <v>10</v>
      </c>
      <c r="D1616" s="83"/>
      <c r="E1616" s="132">
        <v>26212</v>
      </c>
      <c r="F1616" s="90">
        <v>41986</v>
      </c>
      <c r="G1616" s="28" t="s">
        <v>234</v>
      </c>
    </row>
    <row r="1617" spans="1:7" x14ac:dyDescent="0.2">
      <c r="A1617" s="83"/>
      <c r="B1617" s="113" t="s">
        <v>1157</v>
      </c>
      <c r="C1617" s="43" t="s">
        <v>285</v>
      </c>
      <c r="D1617" s="83"/>
      <c r="E1617" s="132">
        <v>26212</v>
      </c>
      <c r="F1617" s="90">
        <v>41986</v>
      </c>
      <c r="G1617" s="28" t="s">
        <v>234</v>
      </c>
    </row>
    <row r="1618" spans="1:7" x14ac:dyDescent="0.2">
      <c r="B1618" s="83" t="s">
        <v>1151</v>
      </c>
      <c r="C1618" s="78" t="s">
        <v>306</v>
      </c>
      <c r="E1618" s="131">
        <v>83649</v>
      </c>
      <c r="F1618" s="136">
        <v>41993</v>
      </c>
      <c r="G1618" s="25" t="s">
        <v>234</v>
      </c>
    </row>
    <row r="1619" spans="1:7" x14ac:dyDescent="0.2">
      <c r="B1619" s="83" t="s">
        <v>1151</v>
      </c>
      <c r="C1619" s="78" t="s">
        <v>307</v>
      </c>
      <c r="E1619" s="131">
        <v>83649</v>
      </c>
      <c r="F1619" s="136">
        <v>41993</v>
      </c>
      <c r="G1619" s="25" t="s">
        <v>234</v>
      </c>
    </row>
    <row r="1620" spans="1:7" ht="12.75" customHeight="1" x14ac:dyDescent="0.2">
      <c r="B1620" s="83" t="s">
        <v>1151</v>
      </c>
      <c r="C1620" s="78" t="s">
        <v>308</v>
      </c>
      <c r="E1620" s="131">
        <v>83649</v>
      </c>
      <c r="F1620" s="136">
        <v>41993</v>
      </c>
      <c r="G1620" s="25" t="s">
        <v>234</v>
      </c>
    </row>
    <row r="1621" spans="1:7" x14ac:dyDescent="0.2">
      <c r="B1621" s="83" t="s">
        <v>1151</v>
      </c>
      <c r="C1621" s="78" t="s">
        <v>309</v>
      </c>
      <c r="E1621" s="131">
        <v>83649</v>
      </c>
      <c r="F1621" s="136">
        <v>41993</v>
      </c>
      <c r="G1621" s="25" t="s">
        <v>234</v>
      </c>
    </row>
    <row r="1622" spans="1:7" x14ac:dyDescent="0.2">
      <c r="B1622" s="83" t="s">
        <v>1151</v>
      </c>
      <c r="C1622" s="78" t="s">
        <v>310</v>
      </c>
      <c r="E1622" s="131">
        <v>83649</v>
      </c>
      <c r="F1622" s="136">
        <v>41993</v>
      </c>
      <c r="G1622" s="25" t="s">
        <v>234</v>
      </c>
    </row>
    <row r="1623" spans="1:7" x14ac:dyDescent="0.2">
      <c r="B1623" s="83" t="s">
        <v>1151</v>
      </c>
      <c r="C1623" s="78" t="s">
        <v>74</v>
      </c>
      <c r="E1623" s="132">
        <v>83649</v>
      </c>
      <c r="F1623" s="136">
        <v>41993</v>
      </c>
      <c r="G1623" s="25" t="s">
        <v>234</v>
      </c>
    </row>
    <row r="1624" spans="1:7" x14ac:dyDescent="0.2">
      <c r="B1624" s="83" t="s">
        <v>1151</v>
      </c>
      <c r="C1624" s="78" t="s">
        <v>10</v>
      </c>
      <c r="E1624" s="132">
        <v>83649</v>
      </c>
      <c r="F1624" s="136">
        <v>41993</v>
      </c>
      <c r="G1624" s="25" t="s">
        <v>234</v>
      </c>
    </row>
    <row r="1625" spans="1:7" x14ac:dyDescent="0.2">
      <c r="A1625" s="83"/>
      <c r="B1625" s="83" t="s">
        <v>1151</v>
      </c>
      <c r="C1625" s="43" t="s">
        <v>247</v>
      </c>
      <c r="D1625" s="83"/>
      <c r="E1625" s="132">
        <v>83710</v>
      </c>
      <c r="F1625" s="90">
        <v>41998</v>
      </c>
      <c r="G1625" s="28" t="s">
        <v>234</v>
      </c>
    </row>
    <row r="1626" spans="1:7" x14ac:dyDescent="0.2">
      <c r="B1626" s="83" t="s">
        <v>1151</v>
      </c>
      <c r="C1626" s="78" t="s">
        <v>246</v>
      </c>
      <c r="E1626" s="132">
        <v>83710</v>
      </c>
      <c r="F1626" s="136">
        <v>41998</v>
      </c>
      <c r="G1626" s="25" t="s">
        <v>234</v>
      </c>
    </row>
    <row r="1627" spans="1:7" x14ac:dyDescent="0.2">
      <c r="B1627" s="113" t="s">
        <v>1154</v>
      </c>
      <c r="C1627" s="78" t="s">
        <v>6</v>
      </c>
      <c r="E1627" s="132">
        <v>142967</v>
      </c>
      <c r="F1627" s="136">
        <v>41998</v>
      </c>
      <c r="G1627" s="25" t="s">
        <v>234</v>
      </c>
    </row>
    <row r="1628" spans="1:7" x14ac:dyDescent="0.2">
      <c r="B1628" s="113" t="s">
        <v>1154</v>
      </c>
      <c r="C1628" s="78" t="s">
        <v>358</v>
      </c>
      <c r="E1628" s="132">
        <v>142981</v>
      </c>
      <c r="F1628" s="136">
        <v>41999</v>
      </c>
      <c r="G1628" s="25" t="s">
        <v>234</v>
      </c>
    </row>
    <row r="1629" spans="1:7" x14ac:dyDescent="0.2">
      <c r="A1629" s="83"/>
      <c r="B1629" s="113" t="s">
        <v>1154</v>
      </c>
      <c r="C1629" s="78" t="s">
        <v>10</v>
      </c>
      <c r="E1629" s="132">
        <v>142981</v>
      </c>
      <c r="F1629" s="136">
        <v>41999</v>
      </c>
      <c r="G1629" s="25" t="s">
        <v>234</v>
      </c>
    </row>
    <row r="1630" spans="1:7" x14ac:dyDescent="0.2">
      <c r="B1630" s="113" t="s">
        <v>1154</v>
      </c>
      <c r="C1630" s="78" t="s">
        <v>31</v>
      </c>
      <c r="E1630" s="132">
        <v>142981</v>
      </c>
      <c r="F1630" s="136">
        <v>41999</v>
      </c>
      <c r="G1630" s="25" t="s">
        <v>234</v>
      </c>
    </row>
    <row r="1631" spans="1:7" x14ac:dyDescent="0.2">
      <c r="B1631" s="113" t="s">
        <v>1154</v>
      </c>
      <c r="C1631" s="78" t="s">
        <v>296</v>
      </c>
      <c r="E1631" s="132">
        <v>142981</v>
      </c>
      <c r="F1631" s="136">
        <v>41999</v>
      </c>
      <c r="G1631" s="25" t="s">
        <v>234</v>
      </c>
    </row>
    <row r="1632" spans="1:7" x14ac:dyDescent="0.2">
      <c r="B1632" s="113" t="s">
        <v>1154</v>
      </c>
      <c r="C1632" s="78" t="s">
        <v>311</v>
      </c>
      <c r="E1632" s="132">
        <v>142981</v>
      </c>
      <c r="F1632" s="136">
        <v>41999</v>
      </c>
      <c r="G1632" s="25" t="s">
        <v>234</v>
      </c>
    </row>
    <row r="1633" spans="1:7" x14ac:dyDescent="0.2">
      <c r="B1633" s="113" t="s">
        <v>1154</v>
      </c>
      <c r="C1633" s="78" t="s">
        <v>32</v>
      </c>
      <c r="E1633" s="132">
        <v>142981</v>
      </c>
      <c r="F1633" s="136">
        <v>41999</v>
      </c>
      <c r="G1633" s="25" t="s">
        <v>234</v>
      </c>
    </row>
    <row r="1634" spans="1:7" x14ac:dyDescent="0.2">
      <c r="B1634" s="113" t="s">
        <v>1154</v>
      </c>
      <c r="C1634" s="78" t="s">
        <v>126</v>
      </c>
      <c r="E1634" s="132">
        <v>142981</v>
      </c>
      <c r="F1634" s="136">
        <v>41999</v>
      </c>
      <c r="G1634" s="25" t="s">
        <v>234</v>
      </c>
    </row>
    <row r="1635" spans="1:7" x14ac:dyDescent="0.2">
      <c r="B1635" s="113" t="s">
        <v>1154</v>
      </c>
      <c r="C1635" s="78" t="s">
        <v>312</v>
      </c>
      <c r="E1635" s="132">
        <v>142981</v>
      </c>
      <c r="F1635" s="136">
        <v>41999</v>
      </c>
      <c r="G1635" s="25" t="s">
        <v>234</v>
      </c>
    </row>
    <row r="1636" spans="1:7" x14ac:dyDescent="0.2">
      <c r="B1636" s="113" t="s">
        <v>1154</v>
      </c>
      <c r="C1636" s="78" t="s">
        <v>313</v>
      </c>
      <c r="E1636" s="132">
        <v>142981</v>
      </c>
      <c r="F1636" s="136">
        <v>41999</v>
      </c>
      <c r="G1636" s="25" t="s">
        <v>234</v>
      </c>
    </row>
    <row r="1637" spans="1:7" x14ac:dyDescent="0.2">
      <c r="B1637" s="113" t="s">
        <v>1154</v>
      </c>
      <c r="C1637" s="78" t="s">
        <v>348</v>
      </c>
      <c r="E1637" s="132">
        <v>142981</v>
      </c>
      <c r="F1637" s="136">
        <v>41999</v>
      </c>
      <c r="G1637" s="25" t="s">
        <v>234</v>
      </c>
    </row>
    <row r="1638" spans="1:7" x14ac:dyDescent="0.2">
      <c r="B1638" s="113" t="s">
        <v>1154</v>
      </c>
      <c r="C1638" s="78" t="s">
        <v>314</v>
      </c>
      <c r="E1638" s="132">
        <v>142981</v>
      </c>
      <c r="F1638" s="136">
        <v>41999</v>
      </c>
      <c r="G1638" s="25" t="s">
        <v>234</v>
      </c>
    </row>
    <row r="1639" spans="1:7" x14ac:dyDescent="0.2">
      <c r="B1639" s="113" t="s">
        <v>1154</v>
      </c>
      <c r="C1639" s="78" t="s">
        <v>301</v>
      </c>
      <c r="E1639" s="132">
        <v>142981</v>
      </c>
      <c r="F1639" s="136">
        <v>41999</v>
      </c>
      <c r="G1639" s="25" t="s">
        <v>234</v>
      </c>
    </row>
    <row r="1640" spans="1:7" x14ac:dyDescent="0.2">
      <c r="B1640" s="113" t="s">
        <v>1154</v>
      </c>
      <c r="C1640" s="78" t="s">
        <v>305</v>
      </c>
      <c r="E1640" s="132">
        <v>142981</v>
      </c>
      <c r="F1640" s="136">
        <v>41999</v>
      </c>
      <c r="G1640" s="25" t="s">
        <v>234</v>
      </c>
    </row>
    <row r="1641" spans="1:7" x14ac:dyDescent="0.2">
      <c r="B1641" s="113" t="s">
        <v>1154</v>
      </c>
      <c r="C1641" s="78" t="s">
        <v>298</v>
      </c>
      <c r="E1641" s="132">
        <v>142981</v>
      </c>
      <c r="F1641" s="136">
        <v>41999</v>
      </c>
      <c r="G1641" s="25" t="s">
        <v>234</v>
      </c>
    </row>
    <row r="1642" spans="1:7" x14ac:dyDescent="0.2">
      <c r="B1642" s="113" t="s">
        <v>1154</v>
      </c>
      <c r="C1642" s="78" t="s">
        <v>248</v>
      </c>
      <c r="E1642" s="132">
        <v>142981</v>
      </c>
      <c r="F1642" s="136">
        <v>41999</v>
      </c>
      <c r="G1642" s="25" t="s">
        <v>234</v>
      </c>
    </row>
    <row r="1643" spans="1:7" x14ac:dyDescent="0.2">
      <c r="A1643" s="83"/>
      <c r="B1643" s="113" t="s">
        <v>1154</v>
      </c>
      <c r="C1643" s="43" t="s">
        <v>355</v>
      </c>
      <c r="D1643" s="83"/>
      <c r="E1643" s="132">
        <v>142981</v>
      </c>
      <c r="F1643" s="90">
        <v>42001</v>
      </c>
      <c r="G1643" s="28" t="s">
        <v>234</v>
      </c>
    </row>
    <row r="1644" spans="1:7" x14ac:dyDescent="0.2">
      <c r="B1644" s="113" t="s">
        <v>1154</v>
      </c>
      <c r="C1644" s="43" t="s">
        <v>304</v>
      </c>
      <c r="D1644" s="83"/>
      <c r="E1644" s="132">
        <v>142981</v>
      </c>
      <c r="F1644" s="90">
        <v>42001</v>
      </c>
      <c r="G1644" s="28" t="s">
        <v>234</v>
      </c>
    </row>
    <row r="1645" spans="1:7" ht="12.75" customHeight="1" x14ac:dyDescent="0.2">
      <c r="A1645" s="83"/>
      <c r="B1645" s="113" t="s">
        <v>1156</v>
      </c>
      <c r="C1645" s="43" t="s">
        <v>266</v>
      </c>
      <c r="D1645" s="83"/>
      <c r="E1645" s="132">
        <v>7750</v>
      </c>
      <c r="F1645" s="90">
        <v>42002</v>
      </c>
      <c r="G1645" s="28" t="s">
        <v>234</v>
      </c>
    </row>
    <row r="1646" spans="1:7" x14ac:dyDescent="0.2">
      <c r="A1646" s="83"/>
      <c r="B1646" s="83" t="s">
        <v>28</v>
      </c>
      <c r="C1646" s="43" t="s">
        <v>195</v>
      </c>
      <c r="D1646" s="83"/>
      <c r="E1646" s="132" t="s">
        <v>29</v>
      </c>
      <c r="F1646" s="90">
        <v>42003</v>
      </c>
      <c r="G1646" s="28" t="s">
        <v>234</v>
      </c>
    </row>
    <row r="1647" spans="1:7" x14ac:dyDescent="0.2">
      <c r="A1647" s="83"/>
      <c r="B1647" s="113" t="s">
        <v>1154</v>
      </c>
      <c r="C1647" s="43" t="s">
        <v>74</v>
      </c>
      <c r="D1647" s="83"/>
      <c r="E1647" s="132">
        <v>142984</v>
      </c>
      <c r="F1647" s="90">
        <v>42007</v>
      </c>
      <c r="G1647" s="28" t="s">
        <v>234</v>
      </c>
    </row>
    <row r="1648" spans="1:7" ht="22.5" x14ac:dyDescent="0.2">
      <c r="A1648" s="83"/>
      <c r="B1648" s="113" t="s">
        <v>1154</v>
      </c>
      <c r="C1648" s="43" t="s">
        <v>315</v>
      </c>
      <c r="D1648" s="83"/>
      <c r="E1648" s="132">
        <v>142984</v>
      </c>
      <c r="F1648" s="90">
        <v>42007</v>
      </c>
      <c r="G1648" s="28" t="s">
        <v>234</v>
      </c>
    </row>
    <row r="1649" spans="1:7" x14ac:dyDescent="0.2">
      <c r="B1649" s="113" t="s">
        <v>1154</v>
      </c>
      <c r="C1649" s="43" t="s">
        <v>302</v>
      </c>
      <c r="D1649" s="83"/>
      <c r="E1649" s="132">
        <v>142984</v>
      </c>
      <c r="F1649" s="90">
        <v>42007</v>
      </c>
      <c r="G1649" s="28" t="s">
        <v>234</v>
      </c>
    </row>
    <row r="1650" spans="1:7" ht="12.75" customHeight="1" x14ac:dyDescent="0.2">
      <c r="B1650" s="113" t="s">
        <v>1154</v>
      </c>
      <c r="C1650" s="78" t="s">
        <v>356</v>
      </c>
      <c r="E1650" s="132">
        <v>142984</v>
      </c>
      <c r="F1650" s="90">
        <v>42007</v>
      </c>
      <c r="G1650" s="28" t="s">
        <v>234</v>
      </c>
    </row>
    <row r="1651" spans="1:7" x14ac:dyDescent="0.2">
      <c r="A1651" s="83"/>
      <c r="B1651" s="113" t="s">
        <v>1156</v>
      </c>
      <c r="C1651" s="43" t="s">
        <v>197</v>
      </c>
      <c r="D1651" s="83"/>
      <c r="E1651" s="132">
        <v>7750</v>
      </c>
      <c r="F1651" s="90">
        <v>42008</v>
      </c>
      <c r="G1651" s="28" t="s">
        <v>234</v>
      </c>
    </row>
    <row r="1652" spans="1:7" ht="12.75" customHeight="1" x14ac:dyDescent="0.2">
      <c r="A1652" s="83"/>
      <c r="B1652" s="113" t="s">
        <v>1157</v>
      </c>
      <c r="C1652" s="43" t="s">
        <v>6</v>
      </c>
      <c r="D1652" s="83"/>
      <c r="E1652" s="132">
        <v>26461</v>
      </c>
      <c r="F1652" s="90">
        <v>42008</v>
      </c>
      <c r="G1652" s="28" t="s">
        <v>234</v>
      </c>
    </row>
    <row r="1653" spans="1:7" ht="12.75" customHeight="1" x14ac:dyDescent="0.2">
      <c r="A1653" s="83"/>
      <c r="B1653" s="83" t="s">
        <v>1158</v>
      </c>
      <c r="C1653" s="43" t="s">
        <v>269</v>
      </c>
      <c r="D1653" s="83"/>
      <c r="E1653" s="132">
        <v>4.5</v>
      </c>
      <c r="F1653" s="90">
        <v>42008</v>
      </c>
      <c r="G1653" s="28" t="s">
        <v>234</v>
      </c>
    </row>
    <row r="1654" spans="1:7" ht="12.75" customHeight="1" x14ac:dyDescent="0.2">
      <c r="A1654" s="83"/>
      <c r="B1654" s="83" t="s">
        <v>28</v>
      </c>
      <c r="C1654" s="43" t="s">
        <v>138</v>
      </c>
      <c r="D1654" s="83"/>
      <c r="E1654" s="132" t="s">
        <v>29</v>
      </c>
      <c r="F1654" s="90">
        <v>42008</v>
      </c>
      <c r="G1654" s="28" t="s">
        <v>234</v>
      </c>
    </row>
    <row r="1655" spans="1:7" ht="12.75" customHeight="1" x14ac:dyDescent="0.2">
      <c r="A1655" s="83"/>
      <c r="B1655" s="83" t="s">
        <v>28</v>
      </c>
      <c r="C1655" s="43" t="s">
        <v>226</v>
      </c>
      <c r="D1655" s="83"/>
      <c r="E1655" s="132" t="s">
        <v>29</v>
      </c>
      <c r="F1655" s="90">
        <v>42008</v>
      </c>
      <c r="G1655" s="28" t="s">
        <v>234</v>
      </c>
    </row>
    <row r="1656" spans="1:7" x14ac:dyDescent="0.2">
      <c r="A1656" s="83"/>
      <c r="B1656" s="83" t="s">
        <v>28</v>
      </c>
      <c r="C1656" s="43" t="s">
        <v>43</v>
      </c>
      <c r="D1656" s="83"/>
      <c r="E1656" s="132" t="s">
        <v>29</v>
      </c>
      <c r="F1656" s="90">
        <v>42008</v>
      </c>
      <c r="G1656" s="28" t="s">
        <v>234</v>
      </c>
    </row>
    <row r="1657" spans="1:7" x14ac:dyDescent="0.2">
      <c r="A1657" s="83"/>
      <c r="B1657" s="113" t="s">
        <v>1154</v>
      </c>
      <c r="C1657" s="43" t="s">
        <v>299</v>
      </c>
      <c r="D1657" s="83"/>
      <c r="E1657" s="132">
        <v>142990</v>
      </c>
      <c r="F1657" s="90">
        <v>42014</v>
      </c>
      <c r="G1657" s="28" t="s">
        <v>234</v>
      </c>
    </row>
    <row r="1658" spans="1:7" x14ac:dyDescent="0.2">
      <c r="A1658" s="83"/>
      <c r="B1658" s="83" t="str">
        <f>Input!$E$4</f>
        <v>Home</v>
      </c>
      <c r="C1658" s="43" t="s">
        <v>316</v>
      </c>
      <c r="D1658" s="83"/>
      <c r="E1658" s="132" t="s">
        <v>29</v>
      </c>
      <c r="F1658" s="90">
        <v>42015</v>
      </c>
      <c r="G1658" s="28" t="s">
        <v>234</v>
      </c>
    </row>
    <row r="1659" spans="1:7" ht="12.75" customHeight="1" x14ac:dyDescent="0.2">
      <c r="B1659" s="113" t="s">
        <v>1154</v>
      </c>
      <c r="C1659" s="78" t="s">
        <v>317</v>
      </c>
      <c r="E1659" s="131">
        <v>142990</v>
      </c>
      <c r="F1659" s="136">
        <v>42022</v>
      </c>
      <c r="G1659" s="25" t="s">
        <v>234</v>
      </c>
    </row>
    <row r="1660" spans="1:7" ht="12.75" customHeight="1" x14ac:dyDescent="0.2">
      <c r="B1660" s="113" t="s">
        <v>1154</v>
      </c>
      <c r="C1660" s="78" t="s">
        <v>303</v>
      </c>
      <c r="E1660" s="131">
        <v>143009</v>
      </c>
      <c r="F1660" s="136">
        <v>42022</v>
      </c>
      <c r="G1660" s="25" t="s">
        <v>234</v>
      </c>
    </row>
    <row r="1661" spans="1:7" ht="146.25" customHeight="1" x14ac:dyDescent="0.2">
      <c r="B1661" s="113" t="s">
        <v>1154</v>
      </c>
      <c r="C1661" s="78" t="s">
        <v>318</v>
      </c>
      <c r="E1661" s="131">
        <v>143009</v>
      </c>
      <c r="F1661" s="136">
        <v>42028</v>
      </c>
      <c r="G1661" s="25" t="s">
        <v>234</v>
      </c>
    </row>
    <row r="1662" spans="1:7" ht="22.5" customHeight="1" x14ac:dyDescent="0.2">
      <c r="A1662" s="83"/>
      <c r="B1662" s="113" t="s">
        <v>1154</v>
      </c>
      <c r="C1662" s="43" t="s">
        <v>335</v>
      </c>
      <c r="D1662" s="83"/>
      <c r="E1662" s="132">
        <v>143020</v>
      </c>
      <c r="F1662" s="90">
        <v>42031</v>
      </c>
      <c r="G1662" s="28" t="s">
        <v>234</v>
      </c>
    </row>
    <row r="1663" spans="1:7" ht="12.75" customHeight="1" x14ac:dyDescent="0.2">
      <c r="A1663" s="83"/>
      <c r="B1663" s="113" t="s">
        <v>1156</v>
      </c>
      <c r="C1663" s="43" t="s">
        <v>266</v>
      </c>
      <c r="D1663" s="83"/>
      <c r="E1663" s="132">
        <v>7750</v>
      </c>
      <c r="F1663" s="90">
        <v>42032</v>
      </c>
      <c r="G1663" s="28" t="s">
        <v>234</v>
      </c>
    </row>
    <row r="1664" spans="1:7" ht="12.75" customHeight="1" x14ac:dyDescent="0.2">
      <c r="B1664" s="113" t="s">
        <v>1154</v>
      </c>
      <c r="C1664" s="78" t="s">
        <v>6</v>
      </c>
      <c r="E1664" s="131">
        <v>143033</v>
      </c>
      <c r="F1664" s="136">
        <v>42035</v>
      </c>
      <c r="G1664" s="25" t="s">
        <v>234</v>
      </c>
    </row>
    <row r="1665" spans="1:7" ht="22.5" customHeight="1" x14ac:dyDescent="0.2">
      <c r="B1665" s="113" t="s">
        <v>1154</v>
      </c>
      <c r="C1665" s="49" t="s">
        <v>319</v>
      </c>
      <c r="D1665" s="122"/>
      <c r="E1665" s="131">
        <v>143033</v>
      </c>
      <c r="F1665" s="136">
        <v>42035</v>
      </c>
      <c r="G1665" s="25" t="s">
        <v>234</v>
      </c>
    </row>
    <row r="1666" spans="1:7" ht="22.5" customHeight="1" x14ac:dyDescent="0.2">
      <c r="B1666" s="113" t="s">
        <v>1154</v>
      </c>
      <c r="C1666" s="78" t="s">
        <v>336</v>
      </c>
      <c r="E1666" s="131">
        <v>143033</v>
      </c>
      <c r="F1666" s="136">
        <v>42035</v>
      </c>
      <c r="G1666" s="25" t="s">
        <v>234</v>
      </c>
    </row>
    <row r="1667" spans="1:7" x14ac:dyDescent="0.2">
      <c r="B1667" s="113" t="s">
        <v>1157</v>
      </c>
      <c r="C1667" s="78" t="s">
        <v>156</v>
      </c>
      <c r="E1667" s="131">
        <v>26602</v>
      </c>
      <c r="F1667" s="136">
        <v>42039</v>
      </c>
      <c r="G1667" s="25" t="s">
        <v>234</v>
      </c>
    </row>
    <row r="1668" spans="1:7" ht="22.5" x14ac:dyDescent="0.2">
      <c r="B1668" s="113" t="s">
        <v>1154</v>
      </c>
      <c r="C1668" s="78" t="s">
        <v>320</v>
      </c>
      <c r="E1668" s="131">
        <v>143034</v>
      </c>
      <c r="F1668" s="136">
        <v>42042</v>
      </c>
      <c r="G1668" s="25" t="s">
        <v>234</v>
      </c>
    </row>
    <row r="1669" spans="1:7" ht="12.75" customHeight="1" x14ac:dyDescent="0.2">
      <c r="B1669" s="113" t="s">
        <v>1154</v>
      </c>
      <c r="C1669" s="78" t="s">
        <v>321</v>
      </c>
      <c r="E1669" s="131">
        <v>143034</v>
      </c>
      <c r="F1669" s="136">
        <v>42042</v>
      </c>
      <c r="G1669" s="25" t="s">
        <v>234</v>
      </c>
    </row>
    <row r="1670" spans="1:7" ht="12.75" customHeight="1" x14ac:dyDescent="0.2">
      <c r="B1670" s="113" t="s">
        <v>1154</v>
      </c>
      <c r="C1670" s="78" t="s">
        <v>322</v>
      </c>
      <c r="E1670" s="131">
        <v>143055</v>
      </c>
      <c r="F1670" s="136">
        <v>42049</v>
      </c>
      <c r="G1670" s="25" t="s">
        <v>234</v>
      </c>
    </row>
    <row r="1671" spans="1:7" ht="12.75" customHeight="1" x14ac:dyDescent="0.2">
      <c r="B1671" s="113" t="s">
        <v>28</v>
      </c>
      <c r="C1671" s="78" t="s">
        <v>138</v>
      </c>
      <c r="E1671" s="131" t="s">
        <v>29</v>
      </c>
      <c r="F1671" s="136">
        <v>42054</v>
      </c>
      <c r="G1671" s="25" t="s">
        <v>234</v>
      </c>
    </row>
    <row r="1672" spans="1:7" x14ac:dyDescent="0.2">
      <c r="B1672" s="113" t="s">
        <v>1154</v>
      </c>
      <c r="C1672" s="78" t="s">
        <v>323</v>
      </c>
      <c r="E1672" s="131">
        <v>143075</v>
      </c>
      <c r="F1672" s="136">
        <v>42057</v>
      </c>
      <c r="G1672" s="25" t="s">
        <v>234</v>
      </c>
    </row>
    <row r="1673" spans="1:7" x14ac:dyDescent="0.2">
      <c r="B1673" s="113" t="s">
        <v>1154</v>
      </c>
      <c r="C1673" s="78" t="s">
        <v>305</v>
      </c>
      <c r="E1673" s="131">
        <v>143075</v>
      </c>
      <c r="F1673" s="136">
        <v>42057</v>
      </c>
      <c r="G1673" s="25" t="s">
        <v>234</v>
      </c>
    </row>
    <row r="1674" spans="1:7" x14ac:dyDescent="0.2">
      <c r="A1674" s="83"/>
      <c r="B1674" s="113" t="s">
        <v>1156</v>
      </c>
      <c r="C1674" s="78" t="s">
        <v>266</v>
      </c>
      <c r="E1674" s="131">
        <v>7750</v>
      </c>
      <c r="F1674" s="136">
        <v>42063</v>
      </c>
      <c r="G1674" s="25" t="s">
        <v>234</v>
      </c>
    </row>
    <row r="1675" spans="1:7" x14ac:dyDescent="0.2">
      <c r="B1675" s="113" t="s">
        <v>28</v>
      </c>
      <c r="C1675" s="78" t="s">
        <v>324</v>
      </c>
      <c r="E1675" s="131" t="s">
        <v>29</v>
      </c>
      <c r="F1675" s="136">
        <v>42063</v>
      </c>
      <c r="G1675" s="25" t="s">
        <v>234</v>
      </c>
    </row>
    <row r="1676" spans="1:7" ht="12.75" customHeight="1" x14ac:dyDescent="0.2">
      <c r="B1676" s="113" t="s">
        <v>1154</v>
      </c>
      <c r="C1676" s="78" t="s">
        <v>326</v>
      </c>
      <c r="E1676" s="131">
        <v>143093</v>
      </c>
      <c r="F1676" s="136">
        <v>42064</v>
      </c>
      <c r="G1676" s="25" t="s">
        <v>234</v>
      </c>
    </row>
    <row r="1677" spans="1:7" ht="12.75" customHeight="1" x14ac:dyDescent="0.2">
      <c r="B1677" s="113" t="s">
        <v>1154</v>
      </c>
      <c r="C1677" s="78" t="s">
        <v>325</v>
      </c>
      <c r="E1677" s="131">
        <v>143093</v>
      </c>
      <c r="F1677" s="136">
        <v>42064</v>
      </c>
      <c r="G1677" s="25" t="s">
        <v>234</v>
      </c>
    </row>
    <row r="1678" spans="1:7" ht="12.75" customHeight="1" x14ac:dyDescent="0.2">
      <c r="A1678" s="83"/>
      <c r="B1678" s="113" t="s">
        <v>1156</v>
      </c>
      <c r="C1678" s="78" t="s">
        <v>197</v>
      </c>
      <c r="E1678" s="131">
        <v>7750</v>
      </c>
      <c r="F1678" s="136">
        <v>42070</v>
      </c>
      <c r="G1678" s="25" t="s">
        <v>234</v>
      </c>
    </row>
    <row r="1679" spans="1:7" x14ac:dyDescent="0.2">
      <c r="A1679" s="83"/>
      <c r="B1679" s="83" t="str">
        <f>Input!$E$4</f>
        <v>Home</v>
      </c>
      <c r="C1679" s="43" t="s">
        <v>141</v>
      </c>
      <c r="D1679" s="83"/>
      <c r="E1679" s="132" t="s">
        <v>29</v>
      </c>
      <c r="F1679" s="90">
        <v>42077</v>
      </c>
      <c r="G1679" s="28" t="s">
        <v>234</v>
      </c>
    </row>
    <row r="1680" spans="1:7" ht="21.75" customHeight="1" x14ac:dyDescent="0.2">
      <c r="B1680" s="113" t="s">
        <v>981</v>
      </c>
      <c r="C1680" s="78" t="s">
        <v>810</v>
      </c>
      <c r="E1680" s="131">
        <v>128813</v>
      </c>
      <c r="F1680" s="136">
        <v>42079</v>
      </c>
      <c r="G1680" s="25" t="s">
        <v>234</v>
      </c>
    </row>
    <row r="1681" spans="1:7" ht="12.75" customHeight="1" x14ac:dyDescent="0.2">
      <c r="A1681" s="83"/>
      <c r="B1681" s="113" t="s">
        <v>1156</v>
      </c>
      <c r="C1681" s="78" t="s">
        <v>266</v>
      </c>
      <c r="E1681" s="131">
        <v>7750</v>
      </c>
      <c r="F1681" s="136">
        <v>42084</v>
      </c>
      <c r="G1681" s="25" t="s">
        <v>234</v>
      </c>
    </row>
    <row r="1682" spans="1:7" x14ac:dyDescent="0.2">
      <c r="A1682" s="83"/>
      <c r="B1682" s="113" t="s">
        <v>1157</v>
      </c>
      <c r="C1682" s="43" t="s">
        <v>6</v>
      </c>
      <c r="D1682" s="83"/>
      <c r="E1682" s="132">
        <v>26943</v>
      </c>
      <c r="F1682" s="90">
        <v>42090</v>
      </c>
      <c r="G1682" s="28" t="s">
        <v>234</v>
      </c>
    </row>
    <row r="1683" spans="1:7" ht="12.75" customHeight="1" x14ac:dyDescent="0.2">
      <c r="A1683" s="83"/>
      <c r="B1683" s="113" t="s">
        <v>1156</v>
      </c>
      <c r="C1683" s="43" t="s">
        <v>83</v>
      </c>
      <c r="D1683" s="83"/>
      <c r="E1683" s="132">
        <v>7750</v>
      </c>
      <c r="F1683" s="90">
        <v>42092</v>
      </c>
      <c r="G1683" s="28" t="s">
        <v>234</v>
      </c>
    </row>
    <row r="1684" spans="1:7" ht="12.75" customHeight="1" x14ac:dyDescent="0.2">
      <c r="A1684" s="83"/>
      <c r="B1684" s="113" t="s">
        <v>1156</v>
      </c>
      <c r="C1684" s="43" t="s">
        <v>63</v>
      </c>
      <c r="D1684" s="83"/>
      <c r="E1684" s="132">
        <v>7750</v>
      </c>
      <c r="F1684" s="90">
        <v>42092</v>
      </c>
      <c r="G1684" s="28" t="s">
        <v>234</v>
      </c>
    </row>
    <row r="1685" spans="1:7" ht="12.75" customHeight="1" x14ac:dyDescent="0.2">
      <c r="A1685" s="83"/>
      <c r="B1685" s="113" t="s">
        <v>1157</v>
      </c>
      <c r="C1685" s="43" t="s">
        <v>156</v>
      </c>
      <c r="D1685" s="83"/>
      <c r="E1685" s="132">
        <v>26962</v>
      </c>
      <c r="F1685" s="90">
        <v>42096</v>
      </c>
      <c r="G1685" s="28" t="s">
        <v>234</v>
      </c>
    </row>
    <row r="1686" spans="1:7" ht="12.75" customHeight="1" x14ac:dyDescent="0.2">
      <c r="B1686" s="113" t="s">
        <v>1154</v>
      </c>
      <c r="C1686" s="78" t="s">
        <v>330</v>
      </c>
      <c r="E1686" s="131">
        <v>143304</v>
      </c>
      <c r="F1686" s="90">
        <v>42099</v>
      </c>
      <c r="G1686" s="25" t="s">
        <v>234</v>
      </c>
    </row>
    <row r="1687" spans="1:7" ht="22.5" customHeight="1" x14ac:dyDescent="0.2">
      <c r="B1687" s="113" t="s">
        <v>1154</v>
      </c>
      <c r="C1687" s="78" t="s">
        <v>331</v>
      </c>
      <c r="E1687" s="131">
        <v>143304</v>
      </c>
      <c r="F1687" s="90">
        <v>42099</v>
      </c>
      <c r="G1687" s="25" t="s">
        <v>234</v>
      </c>
    </row>
    <row r="1688" spans="1:7" ht="12.75" customHeight="1" x14ac:dyDescent="0.2">
      <c r="B1688" s="113" t="s">
        <v>1154</v>
      </c>
      <c r="C1688" s="78" t="s">
        <v>329</v>
      </c>
      <c r="E1688" s="131">
        <v>143304</v>
      </c>
      <c r="F1688" s="90">
        <v>42099</v>
      </c>
      <c r="G1688" s="25" t="s">
        <v>234</v>
      </c>
    </row>
    <row r="1689" spans="1:7" ht="12.75" customHeight="1" x14ac:dyDescent="0.2">
      <c r="A1689" s="83"/>
      <c r="B1689" s="83" t="s">
        <v>28</v>
      </c>
      <c r="C1689" s="43" t="s">
        <v>138</v>
      </c>
      <c r="D1689" s="83"/>
      <c r="E1689" s="132" t="s">
        <v>29</v>
      </c>
      <c r="F1689" s="90">
        <v>42100</v>
      </c>
      <c r="G1689" s="28" t="s">
        <v>234</v>
      </c>
    </row>
    <row r="1690" spans="1:7" ht="12.75" customHeight="1" x14ac:dyDescent="0.2">
      <c r="A1690" s="83"/>
      <c r="B1690" s="83" t="str">
        <f>Input!$E$4</f>
        <v>Home</v>
      </c>
      <c r="C1690" s="43" t="s">
        <v>328</v>
      </c>
      <c r="D1690" s="83"/>
      <c r="E1690" s="132" t="s">
        <v>29</v>
      </c>
      <c r="F1690" s="90">
        <v>42101</v>
      </c>
      <c r="G1690" s="28" t="s">
        <v>234</v>
      </c>
    </row>
    <row r="1691" spans="1:7" ht="12.75" customHeight="1" x14ac:dyDescent="0.2">
      <c r="A1691" s="83"/>
      <c r="B1691" s="83" t="s">
        <v>28</v>
      </c>
      <c r="C1691" s="43" t="s">
        <v>209</v>
      </c>
      <c r="D1691" s="83"/>
      <c r="E1691" s="132" t="s">
        <v>29</v>
      </c>
      <c r="F1691" s="90">
        <v>42102</v>
      </c>
      <c r="G1691" s="28" t="s">
        <v>234</v>
      </c>
    </row>
    <row r="1692" spans="1:7" ht="12.75" customHeight="1" x14ac:dyDescent="0.2">
      <c r="A1692" s="83"/>
      <c r="B1692" s="83" t="s">
        <v>28</v>
      </c>
      <c r="C1692" s="43" t="s">
        <v>254</v>
      </c>
      <c r="D1692" s="83"/>
      <c r="E1692" s="132" t="s">
        <v>29</v>
      </c>
      <c r="F1692" s="90">
        <v>42104</v>
      </c>
      <c r="G1692" s="28" t="s">
        <v>234</v>
      </c>
    </row>
    <row r="1693" spans="1:7" ht="12.75" customHeight="1" x14ac:dyDescent="0.2">
      <c r="A1693" s="83"/>
      <c r="B1693" s="83" t="s">
        <v>1151</v>
      </c>
      <c r="C1693" s="43" t="s">
        <v>247</v>
      </c>
      <c r="D1693" s="83"/>
      <c r="E1693" s="132">
        <v>84954</v>
      </c>
      <c r="F1693" s="90">
        <v>42105</v>
      </c>
      <c r="G1693" s="28" t="s">
        <v>234</v>
      </c>
    </row>
    <row r="1694" spans="1:7" ht="12.75" customHeight="1" x14ac:dyDescent="0.2">
      <c r="A1694" s="83"/>
      <c r="B1694" s="113" t="s">
        <v>1156</v>
      </c>
      <c r="C1694" s="43" t="s">
        <v>76</v>
      </c>
      <c r="D1694" s="83"/>
      <c r="E1694" s="132">
        <v>7750</v>
      </c>
      <c r="F1694" s="90">
        <v>42105</v>
      </c>
      <c r="G1694" s="28" t="s">
        <v>234</v>
      </c>
    </row>
    <row r="1695" spans="1:7" ht="12.75" customHeight="1" x14ac:dyDescent="0.2">
      <c r="A1695" s="83"/>
      <c r="B1695" s="113" t="s">
        <v>1156</v>
      </c>
      <c r="C1695" s="43" t="s">
        <v>87</v>
      </c>
      <c r="D1695" s="83"/>
      <c r="E1695" s="132">
        <v>7750</v>
      </c>
      <c r="F1695" s="90">
        <v>42105</v>
      </c>
      <c r="G1695" s="28" t="s">
        <v>234</v>
      </c>
    </row>
    <row r="1696" spans="1:7" ht="12.75" customHeight="1" x14ac:dyDescent="0.2">
      <c r="A1696" s="83"/>
      <c r="B1696" s="83" t="s">
        <v>1158</v>
      </c>
      <c r="C1696" s="43" t="s">
        <v>327</v>
      </c>
      <c r="D1696" s="83"/>
      <c r="E1696" s="132">
        <v>6</v>
      </c>
      <c r="F1696" s="90">
        <v>42105</v>
      </c>
      <c r="G1696" s="28" t="s">
        <v>234</v>
      </c>
    </row>
    <row r="1697" spans="1:7" ht="12.75" customHeight="1" x14ac:dyDescent="0.2">
      <c r="A1697" s="83"/>
      <c r="B1697" s="83" t="s">
        <v>1158</v>
      </c>
      <c r="C1697" s="43" t="s">
        <v>241</v>
      </c>
      <c r="D1697" s="83"/>
      <c r="E1697" s="132">
        <v>6</v>
      </c>
      <c r="F1697" s="90">
        <v>42105</v>
      </c>
      <c r="G1697" s="28" t="s">
        <v>234</v>
      </c>
    </row>
    <row r="1698" spans="1:7" ht="12.75" customHeight="1" x14ac:dyDescent="0.2">
      <c r="A1698" s="83"/>
      <c r="B1698" s="83" t="s">
        <v>1158</v>
      </c>
      <c r="C1698" s="43" t="s">
        <v>277</v>
      </c>
      <c r="D1698" s="83"/>
      <c r="E1698" s="132">
        <v>6</v>
      </c>
      <c r="F1698" s="90">
        <v>42105</v>
      </c>
      <c r="G1698" s="28" t="s">
        <v>234</v>
      </c>
    </row>
    <row r="1699" spans="1:7" ht="12.75" customHeight="1" x14ac:dyDescent="0.2">
      <c r="A1699" s="83"/>
      <c r="B1699" s="83" t="s">
        <v>1158</v>
      </c>
      <c r="C1699" s="43" t="s">
        <v>269</v>
      </c>
      <c r="D1699" s="83"/>
      <c r="E1699" s="132">
        <v>6</v>
      </c>
      <c r="F1699" s="90">
        <v>42105</v>
      </c>
      <c r="G1699" s="28" t="s">
        <v>234</v>
      </c>
    </row>
    <row r="1700" spans="1:7" ht="12.75" customHeight="1" x14ac:dyDescent="0.2">
      <c r="A1700" s="83"/>
      <c r="B1700" s="83" t="s">
        <v>1158</v>
      </c>
      <c r="C1700" s="43" t="s">
        <v>243</v>
      </c>
      <c r="D1700" s="83"/>
      <c r="E1700" s="132">
        <v>6</v>
      </c>
      <c r="F1700" s="90">
        <v>42105</v>
      </c>
      <c r="G1700" s="28" t="s">
        <v>234</v>
      </c>
    </row>
    <row r="1701" spans="1:7" ht="12.75" customHeight="1" x14ac:dyDescent="0.2">
      <c r="A1701" s="83"/>
      <c r="B1701" s="83" t="s">
        <v>1158</v>
      </c>
      <c r="C1701" s="43" t="s">
        <v>244</v>
      </c>
      <c r="D1701" s="83"/>
      <c r="E1701" s="132">
        <v>6</v>
      </c>
      <c r="F1701" s="90">
        <v>42105</v>
      </c>
      <c r="G1701" s="28" t="s">
        <v>234</v>
      </c>
    </row>
    <row r="1702" spans="1:7" ht="12.75" customHeight="1" x14ac:dyDescent="0.2">
      <c r="B1702" s="83" t="s">
        <v>1158</v>
      </c>
      <c r="C1702" s="78" t="s">
        <v>239</v>
      </c>
      <c r="E1702" s="131">
        <v>6</v>
      </c>
      <c r="F1702" s="136">
        <v>42105</v>
      </c>
      <c r="G1702" s="25" t="s">
        <v>234</v>
      </c>
    </row>
    <row r="1703" spans="1:7" ht="22.5" customHeight="1" x14ac:dyDescent="0.2">
      <c r="B1703" s="83" t="s">
        <v>1158</v>
      </c>
      <c r="C1703" s="78" t="s">
        <v>240</v>
      </c>
      <c r="E1703" s="131">
        <v>6</v>
      </c>
      <c r="F1703" s="136">
        <v>42105</v>
      </c>
      <c r="G1703" s="25" t="s">
        <v>234</v>
      </c>
    </row>
    <row r="1704" spans="1:7" ht="22.5" x14ac:dyDescent="0.2">
      <c r="B1704" s="83" t="s">
        <v>1158</v>
      </c>
      <c r="C1704" s="78" t="s">
        <v>278</v>
      </c>
      <c r="E1704" s="131">
        <v>6</v>
      </c>
      <c r="F1704" s="136">
        <v>42105</v>
      </c>
      <c r="G1704" s="25" t="s">
        <v>234</v>
      </c>
    </row>
    <row r="1705" spans="1:7" ht="12.75" customHeight="1" x14ac:dyDescent="0.2">
      <c r="A1705" s="83"/>
      <c r="B1705" s="83" t="s">
        <v>28</v>
      </c>
      <c r="C1705" s="43" t="s">
        <v>181</v>
      </c>
      <c r="D1705" s="83"/>
      <c r="E1705" s="132" t="s">
        <v>29</v>
      </c>
      <c r="F1705" s="90">
        <v>42110</v>
      </c>
      <c r="G1705" s="28" t="s">
        <v>234</v>
      </c>
    </row>
    <row r="1706" spans="1:7" x14ac:dyDescent="0.2">
      <c r="B1706" s="113" t="s">
        <v>1154</v>
      </c>
      <c r="C1706" s="43" t="s">
        <v>305</v>
      </c>
      <c r="D1706" s="83"/>
      <c r="E1706" s="132">
        <v>143416</v>
      </c>
      <c r="F1706" s="90">
        <v>42117</v>
      </c>
      <c r="G1706" s="28" t="s">
        <v>234</v>
      </c>
    </row>
    <row r="1707" spans="1:7" ht="12.75" customHeight="1" x14ac:dyDescent="0.2">
      <c r="A1707" s="83"/>
      <c r="B1707" s="83" t="s">
        <v>28</v>
      </c>
      <c r="C1707" s="43" t="s">
        <v>324</v>
      </c>
      <c r="D1707" s="83"/>
      <c r="E1707" s="132" t="s">
        <v>29</v>
      </c>
      <c r="F1707" s="90">
        <v>42119</v>
      </c>
      <c r="G1707" s="28" t="s">
        <v>234</v>
      </c>
    </row>
    <row r="1708" spans="1:7" ht="12.75" customHeight="1" x14ac:dyDescent="0.2">
      <c r="B1708" s="113" t="s">
        <v>1154</v>
      </c>
      <c r="C1708" s="43" t="s">
        <v>6</v>
      </c>
      <c r="D1708" s="83"/>
      <c r="E1708" s="132">
        <v>143416</v>
      </c>
      <c r="F1708" s="90">
        <v>42120</v>
      </c>
      <c r="G1708" s="25" t="s">
        <v>234</v>
      </c>
    </row>
    <row r="1709" spans="1:7" ht="12.75" customHeight="1" x14ac:dyDescent="0.2">
      <c r="B1709" s="113" t="s">
        <v>1154</v>
      </c>
      <c r="C1709" s="43" t="s">
        <v>298</v>
      </c>
      <c r="D1709" s="83"/>
      <c r="E1709" s="132">
        <v>143416</v>
      </c>
      <c r="F1709" s="90">
        <v>42120</v>
      </c>
      <c r="G1709" s="28" t="s">
        <v>234</v>
      </c>
    </row>
    <row r="1710" spans="1:7" ht="12.75" customHeight="1" x14ac:dyDescent="0.2">
      <c r="A1710" s="83"/>
      <c r="B1710" s="113" t="s">
        <v>1157</v>
      </c>
      <c r="C1710" s="43" t="s">
        <v>1</v>
      </c>
      <c r="D1710" s="83"/>
      <c r="E1710" s="132">
        <v>27652</v>
      </c>
      <c r="F1710" s="90">
        <v>42120</v>
      </c>
      <c r="G1710" s="25" t="s">
        <v>234</v>
      </c>
    </row>
    <row r="1711" spans="1:7" ht="12.75" customHeight="1" x14ac:dyDescent="0.2">
      <c r="B1711" s="113" t="s">
        <v>199</v>
      </c>
      <c r="C1711" s="78" t="s">
        <v>279</v>
      </c>
      <c r="E1711" s="131" t="s">
        <v>29</v>
      </c>
      <c r="F1711" s="136">
        <v>42124</v>
      </c>
      <c r="G1711" s="25" t="s">
        <v>234</v>
      </c>
    </row>
    <row r="1712" spans="1:7" x14ac:dyDescent="0.2">
      <c r="A1712" s="83"/>
      <c r="B1712" s="113" t="s">
        <v>1157</v>
      </c>
      <c r="C1712" s="43" t="s">
        <v>229</v>
      </c>
      <c r="D1712" s="83"/>
      <c r="E1712" s="132">
        <v>27200</v>
      </c>
      <c r="F1712" s="90">
        <v>42128</v>
      </c>
      <c r="G1712" s="28" t="s">
        <v>234</v>
      </c>
    </row>
    <row r="1713" spans="1:7" x14ac:dyDescent="0.2">
      <c r="A1713" s="83"/>
      <c r="B1713" s="113" t="s">
        <v>1157</v>
      </c>
      <c r="C1713" s="43" t="s">
        <v>79</v>
      </c>
      <c r="D1713" s="83"/>
      <c r="E1713" s="132">
        <v>27200</v>
      </c>
      <c r="F1713" s="90">
        <v>42128</v>
      </c>
      <c r="G1713" s="28" t="s">
        <v>234</v>
      </c>
    </row>
    <row r="1714" spans="1:7" x14ac:dyDescent="0.2">
      <c r="B1714" s="83" t="s">
        <v>1151</v>
      </c>
      <c r="C1714" s="78" t="s">
        <v>250</v>
      </c>
      <c r="E1714" s="131">
        <v>85954</v>
      </c>
      <c r="F1714" s="136">
        <v>42140</v>
      </c>
      <c r="G1714" s="25" t="s">
        <v>234</v>
      </c>
    </row>
    <row r="1715" spans="1:7" ht="12.75" customHeight="1" x14ac:dyDescent="0.2">
      <c r="B1715" s="83" t="s">
        <v>1151</v>
      </c>
      <c r="C1715" s="78" t="s">
        <v>289</v>
      </c>
      <c r="E1715" s="131">
        <v>85954</v>
      </c>
      <c r="F1715" s="136">
        <v>42140</v>
      </c>
      <c r="G1715" s="25" t="s">
        <v>234</v>
      </c>
    </row>
    <row r="1716" spans="1:7" ht="12.75" customHeight="1" x14ac:dyDescent="0.2">
      <c r="B1716" s="83" t="s">
        <v>1151</v>
      </c>
      <c r="C1716" s="78" t="s">
        <v>285</v>
      </c>
      <c r="E1716" s="131">
        <v>85954</v>
      </c>
      <c r="F1716" s="136">
        <v>42140</v>
      </c>
      <c r="G1716" s="25" t="s">
        <v>234</v>
      </c>
    </row>
    <row r="1717" spans="1:7" ht="12.75" customHeight="1" x14ac:dyDescent="0.2">
      <c r="B1717" s="83" t="s">
        <v>1151</v>
      </c>
      <c r="C1717" s="78" t="s">
        <v>31</v>
      </c>
      <c r="E1717" s="131">
        <v>85954</v>
      </c>
      <c r="F1717" s="136">
        <v>42140</v>
      </c>
      <c r="G1717" s="25" t="s">
        <v>234</v>
      </c>
    </row>
    <row r="1718" spans="1:7" ht="12.75" customHeight="1" x14ac:dyDescent="0.2">
      <c r="B1718" s="83" t="s">
        <v>1151</v>
      </c>
      <c r="C1718" s="78" t="s">
        <v>32</v>
      </c>
      <c r="E1718" s="131">
        <v>85954</v>
      </c>
      <c r="F1718" s="136">
        <v>42140</v>
      </c>
      <c r="G1718" s="25" t="s">
        <v>234</v>
      </c>
    </row>
    <row r="1719" spans="1:7" ht="12.75" customHeight="1" x14ac:dyDescent="0.2">
      <c r="B1719" s="83" t="s">
        <v>1151</v>
      </c>
      <c r="C1719" s="78" t="s">
        <v>126</v>
      </c>
      <c r="E1719" s="131">
        <v>85954</v>
      </c>
      <c r="F1719" s="136">
        <v>42140</v>
      </c>
      <c r="G1719" s="25" t="s">
        <v>234</v>
      </c>
    </row>
    <row r="1720" spans="1:7" ht="12.75" customHeight="1" x14ac:dyDescent="0.2">
      <c r="B1720" s="83" t="s">
        <v>1151</v>
      </c>
      <c r="C1720" s="78" t="s">
        <v>232</v>
      </c>
      <c r="E1720" s="131">
        <v>85954</v>
      </c>
      <c r="F1720" s="136">
        <v>42140</v>
      </c>
      <c r="G1720" s="25" t="s">
        <v>234</v>
      </c>
    </row>
    <row r="1721" spans="1:7" x14ac:dyDescent="0.2">
      <c r="B1721" s="83" t="s">
        <v>1151</v>
      </c>
      <c r="C1721" s="78" t="s">
        <v>290</v>
      </c>
      <c r="E1721" s="131">
        <v>85954</v>
      </c>
      <c r="F1721" s="136">
        <v>42140</v>
      </c>
      <c r="G1721" s="25" t="s">
        <v>234</v>
      </c>
    </row>
    <row r="1722" spans="1:7" ht="12.75" customHeight="1" x14ac:dyDescent="0.2">
      <c r="B1722" s="83" t="s">
        <v>1151</v>
      </c>
      <c r="C1722" s="78" t="s">
        <v>157</v>
      </c>
      <c r="E1722" s="131">
        <v>85954</v>
      </c>
      <c r="F1722" s="136">
        <v>42140</v>
      </c>
      <c r="G1722" s="25" t="s">
        <v>234</v>
      </c>
    </row>
    <row r="1723" spans="1:7" ht="12.75" customHeight="1" x14ac:dyDescent="0.2">
      <c r="B1723" s="83" t="s">
        <v>1151</v>
      </c>
      <c r="C1723" s="78" t="s">
        <v>284</v>
      </c>
      <c r="E1723" s="131">
        <v>85954</v>
      </c>
      <c r="F1723" s="136">
        <v>42140</v>
      </c>
      <c r="G1723" s="25" t="s">
        <v>234</v>
      </c>
    </row>
    <row r="1724" spans="1:7" ht="12.75" customHeight="1" x14ac:dyDescent="0.2">
      <c r="B1724" s="83" t="s">
        <v>1151</v>
      </c>
      <c r="C1724" s="78" t="s">
        <v>332</v>
      </c>
      <c r="E1724" s="131">
        <v>85954</v>
      </c>
      <c r="F1724" s="136">
        <v>42140</v>
      </c>
      <c r="G1724" s="25" t="s">
        <v>234</v>
      </c>
    </row>
    <row r="1725" spans="1:7" ht="12.75" customHeight="1" x14ac:dyDescent="0.2">
      <c r="B1725" s="83" t="s">
        <v>1151</v>
      </c>
      <c r="C1725" s="78" t="s">
        <v>287</v>
      </c>
      <c r="E1725" s="131">
        <v>85954</v>
      </c>
      <c r="F1725" s="136">
        <v>42140</v>
      </c>
      <c r="G1725" s="25" t="s">
        <v>234</v>
      </c>
    </row>
    <row r="1726" spans="1:7" ht="12.75" customHeight="1" x14ac:dyDescent="0.2">
      <c r="B1726" s="83" t="s">
        <v>1151</v>
      </c>
      <c r="C1726" s="78" t="s">
        <v>6</v>
      </c>
      <c r="E1726" s="131">
        <v>85954</v>
      </c>
      <c r="F1726" s="136">
        <v>42140</v>
      </c>
      <c r="G1726" s="25" t="s">
        <v>234</v>
      </c>
    </row>
    <row r="1727" spans="1:7" ht="12.75" customHeight="1" x14ac:dyDescent="0.2">
      <c r="B1727" s="83" t="s">
        <v>1151</v>
      </c>
      <c r="C1727" s="78" t="s">
        <v>10</v>
      </c>
      <c r="E1727" s="131">
        <v>85954</v>
      </c>
      <c r="F1727" s="136">
        <v>42140</v>
      </c>
      <c r="G1727" s="25" t="s">
        <v>234</v>
      </c>
    </row>
    <row r="1728" spans="1:7" ht="12.75" customHeight="1" x14ac:dyDescent="0.2">
      <c r="B1728" s="83" t="s">
        <v>1151</v>
      </c>
      <c r="C1728" s="78" t="s">
        <v>246</v>
      </c>
      <c r="E1728" s="131">
        <v>85954</v>
      </c>
      <c r="F1728" s="136">
        <v>42140</v>
      </c>
      <c r="G1728" s="25" t="s">
        <v>234</v>
      </c>
    </row>
    <row r="1729" spans="1:7" ht="12.75" customHeight="1" x14ac:dyDescent="0.2">
      <c r="B1729" s="83" t="s">
        <v>1151</v>
      </c>
      <c r="C1729" s="78" t="s">
        <v>333</v>
      </c>
      <c r="E1729" s="131">
        <v>85954</v>
      </c>
      <c r="F1729" s="136">
        <v>42140</v>
      </c>
      <c r="G1729" s="25" t="s">
        <v>234</v>
      </c>
    </row>
    <row r="1730" spans="1:7" ht="12.75" customHeight="1" x14ac:dyDescent="0.2">
      <c r="B1730" s="83" t="s">
        <v>1151</v>
      </c>
      <c r="C1730" s="78" t="s">
        <v>247</v>
      </c>
      <c r="E1730" s="131">
        <v>85954</v>
      </c>
      <c r="F1730" s="136">
        <v>42140</v>
      </c>
      <c r="G1730" s="25" t="s">
        <v>234</v>
      </c>
    </row>
    <row r="1731" spans="1:7" ht="12.75" customHeight="1" x14ac:dyDescent="0.2">
      <c r="B1731" s="83" t="s">
        <v>1151</v>
      </c>
      <c r="C1731" s="78" t="s">
        <v>79</v>
      </c>
      <c r="E1731" s="131">
        <v>85954</v>
      </c>
      <c r="F1731" s="136">
        <v>42140</v>
      </c>
      <c r="G1731" s="25" t="s">
        <v>234</v>
      </c>
    </row>
    <row r="1732" spans="1:7" x14ac:dyDescent="0.2">
      <c r="B1732" s="113" t="s">
        <v>1154</v>
      </c>
      <c r="C1732" s="78" t="s">
        <v>300</v>
      </c>
      <c r="E1732" s="131">
        <v>143541</v>
      </c>
      <c r="F1732" s="136">
        <v>42140</v>
      </c>
      <c r="G1732" s="25" t="s">
        <v>234</v>
      </c>
    </row>
    <row r="1733" spans="1:7" ht="12.75" customHeight="1" x14ac:dyDescent="0.2">
      <c r="B1733" s="113" t="s">
        <v>28</v>
      </c>
      <c r="C1733" s="78" t="s">
        <v>138</v>
      </c>
      <c r="E1733" s="131" t="s">
        <v>29</v>
      </c>
      <c r="F1733" s="136">
        <v>42145</v>
      </c>
      <c r="G1733" s="25" t="s">
        <v>234</v>
      </c>
    </row>
    <row r="1734" spans="1:7" ht="12.75" customHeight="1" x14ac:dyDescent="0.2">
      <c r="B1734" s="113" t="s">
        <v>1157</v>
      </c>
      <c r="C1734" s="78" t="s">
        <v>3</v>
      </c>
      <c r="E1734" s="131">
        <v>27862</v>
      </c>
      <c r="F1734" s="136">
        <v>42148</v>
      </c>
      <c r="G1734" s="25" t="s">
        <v>234</v>
      </c>
    </row>
    <row r="1735" spans="1:7" ht="12.75" customHeight="1" x14ac:dyDescent="0.2">
      <c r="A1735" s="83"/>
      <c r="B1735" s="113" t="s">
        <v>1157</v>
      </c>
      <c r="C1735" s="43" t="s">
        <v>31</v>
      </c>
      <c r="D1735" s="83"/>
      <c r="E1735" s="132">
        <v>27862</v>
      </c>
      <c r="F1735" s="90">
        <v>42148</v>
      </c>
      <c r="G1735" s="28" t="s">
        <v>234</v>
      </c>
    </row>
    <row r="1736" spans="1:7" ht="12.75" customHeight="1" x14ac:dyDescent="0.2">
      <c r="A1736" s="83"/>
      <c r="B1736" s="113" t="s">
        <v>1157</v>
      </c>
      <c r="C1736" s="43" t="s">
        <v>126</v>
      </c>
      <c r="D1736" s="83"/>
      <c r="E1736" s="132">
        <v>27862</v>
      </c>
      <c r="F1736" s="90">
        <v>42148</v>
      </c>
      <c r="G1736" s="28" t="s">
        <v>234</v>
      </c>
    </row>
    <row r="1737" spans="1:7" ht="12.75" customHeight="1" x14ac:dyDescent="0.2">
      <c r="A1737" s="83"/>
      <c r="B1737" s="113" t="s">
        <v>1157</v>
      </c>
      <c r="C1737" s="43" t="s">
        <v>232</v>
      </c>
      <c r="D1737" s="83"/>
      <c r="E1737" s="132">
        <v>27862</v>
      </c>
      <c r="F1737" s="90">
        <v>42148</v>
      </c>
      <c r="G1737" s="28" t="s">
        <v>234</v>
      </c>
    </row>
    <row r="1738" spans="1:7" ht="12.75" customHeight="1" x14ac:dyDescent="0.2">
      <c r="B1738" s="113" t="s">
        <v>1157</v>
      </c>
      <c r="C1738" s="78" t="s">
        <v>32</v>
      </c>
      <c r="E1738" s="131">
        <v>27990</v>
      </c>
      <c r="F1738" s="136">
        <v>42162</v>
      </c>
      <c r="G1738" s="25" t="s">
        <v>234</v>
      </c>
    </row>
    <row r="1739" spans="1:7" ht="12.75" customHeight="1" x14ac:dyDescent="0.2">
      <c r="B1739" s="113" t="s">
        <v>1157</v>
      </c>
      <c r="C1739" s="78" t="s">
        <v>284</v>
      </c>
      <c r="E1739" s="131">
        <v>27990</v>
      </c>
      <c r="F1739" s="136">
        <v>42162</v>
      </c>
      <c r="G1739" s="25" t="s">
        <v>234</v>
      </c>
    </row>
    <row r="1740" spans="1:7" ht="12.75" customHeight="1" x14ac:dyDescent="0.2">
      <c r="B1740" s="113" t="s">
        <v>28</v>
      </c>
      <c r="C1740" s="78" t="s">
        <v>254</v>
      </c>
      <c r="E1740" s="131" t="s">
        <v>29</v>
      </c>
      <c r="F1740" s="136">
        <v>42164</v>
      </c>
      <c r="G1740" s="25" t="s">
        <v>234</v>
      </c>
    </row>
    <row r="1741" spans="1:7" ht="33.75" customHeight="1" x14ac:dyDescent="0.2">
      <c r="B1741" s="113" t="s">
        <v>1154</v>
      </c>
      <c r="C1741" s="78" t="s">
        <v>337</v>
      </c>
      <c r="E1741" s="131">
        <v>143757</v>
      </c>
      <c r="F1741" s="136">
        <v>42166</v>
      </c>
      <c r="G1741" s="25" t="s">
        <v>234</v>
      </c>
    </row>
    <row r="1742" spans="1:7" ht="12.75" customHeight="1" x14ac:dyDescent="0.2">
      <c r="B1742" s="113" t="s">
        <v>28</v>
      </c>
      <c r="C1742" s="78" t="s">
        <v>334</v>
      </c>
      <c r="E1742" s="131" t="s">
        <v>29</v>
      </c>
      <c r="F1742" s="136">
        <v>42167</v>
      </c>
      <c r="G1742" s="25" t="s">
        <v>234</v>
      </c>
    </row>
    <row r="1743" spans="1:7" ht="22.5" customHeight="1" x14ac:dyDescent="0.2">
      <c r="B1743" s="113" t="s">
        <v>1154</v>
      </c>
      <c r="C1743" s="78" t="s">
        <v>339</v>
      </c>
      <c r="E1743" s="131">
        <v>143786</v>
      </c>
      <c r="F1743" s="136">
        <v>42168</v>
      </c>
      <c r="G1743" s="25" t="s">
        <v>234</v>
      </c>
    </row>
    <row r="1744" spans="1:7" ht="12.75" customHeight="1" x14ac:dyDescent="0.2">
      <c r="A1744" s="83"/>
      <c r="B1744" s="113" t="s">
        <v>1154</v>
      </c>
      <c r="C1744" s="43" t="s">
        <v>340</v>
      </c>
      <c r="D1744" s="83"/>
      <c r="E1744" s="132">
        <v>143786</v>
      </c>
      <c r="F1744" s="90">
        <v>42168</v>
      </c>
      <c r="G1744" s="28" t="s">
        <v>234</v>
      </c>
    </row>
    <row r="1745" spans="1:7" ht="12.75" customHeight="1" x14ac:dyDescent="0.2">
      <c r="A1745" s="113" t="s">
        <v>436</v>
      </c>
      <c r="B1745" s="113" t="s">
        <v>1157</v>
      </c>
      <c r="C1745" s="78" t="s">
        <v>288</v>
      </c>
      <c r="E1745" s="131">
        <v>28066</v>
      </c>
      <c r="F1745" s="136">
        <v>42169</v>
      </c>
      <c r="G1745" s="25" t="s">
        <v>234</v>
      </c>
    </row>
    <row r="1746" spans="1:7" ht="12.75" customHeight="1" x14ac:dyDescent="0.2">
      <c r="B1746" s="113" t="s">
        <v>1157</v>
      </c>
      <c r="C1746" s="78" t="s">
        <v>10</v>
      </c>
      <c r="E1746" s="131">
        <v>28066</v>
      </c>
      <c r="F1746" s="136">
        <v>42169</v>
      </c>
      <c r="G1746" s="25" t="s">
        <v>234</v>
      </c>
    </row>
    <row r="1747" spans="1:7" ht="12.75" customHeight="1" x14ac:dyDescent="0.2">
      <c r="B1747" s="113" t="s">
        <v>1157</v>
      </c>
      <c r="C1747" s="78" t="s">
        <v>285</v>
      </c>
      <c r="E1747" s="131">
        <v>28066</v>
      </c>
      <c r="F1747" s="136">
        <v>42169</v>
      </c>
      <c r="G1747" s="25" t="s">
        <v>234</v>
      </c>
    </row>
    <row r="1748" spans="1:7" ht="12.75" customHeight="1" x14ac:dyDescent="0.2">
      <c r="B1748" s="113" t="s">
        <v>1157</v>
      </c>
      <c r="C1748" s="78" t="s">
        <v>157</v>
      </c>
      <c r="E1748" s="131">
        <v>28066</v>
      </c>
      <c r="F1748" s="136">
        <v>42169</v>
      </c>
      <c r="G1748" s="25" t="s">
        <v>234</v>
      </c>
    </row>
    <row r="1749" spans="1:7" ht="12.75" customHeight="1" x14ac:dyDescent="0.2">
      <c r="B1749" s="113" t="s">
        <v>1157</v>
      </c>
      <c r="C1749" s="78" t="s">
        <v>24</v>
      </c>
      <c r="E1749" s="131">
        <v>28066</v>
      </c>
      <c r="F1749" s="136">
        <v>42169</v>
      </c>
      <c r="G1749" s="25" t="s">
        <v>234</v>
      </c>
    </row>
    <row r="1750" spans="1:7" ht="12.75" customHeight="1" x14ac:dyDescent="0.2">
      <c r="B1750" s="113" t="s">
        <v>1154</v>
      </c>
      <c r="C1750" s="43" t="s">
        <v>305</v>
      </c>
      <c r="D1750" s="83"/>
      <c r="E1750" s="132">
        <v>143786</v>
      </c>
      <c r="F1750" s="90">
        <v>42172</v>
      </c>
      <c r="G1750" s="28" t="s">
        <v>234</v>
      </c>
    </row>
    <row r="1751" spans="1:7" ht="12.75" customHeight="1" x14ac:dyDescent="0.2">
      <c r="A1751" s="83"/>
      <c r="B1751" s="113" t="s">
        <v>1157</v>
      </c>
      <c r="C1751" s="43" t="s">
        <v>286</v>
      </c>
      <c r="D1751" s="83"/>
      <c r="E1751" s="132">
        <v>28431</v>
      </c>
      <c r="F1751" s="90">
        <v>42172</v>
      </c>
      <c r="G1751" s="28" t="s">
        <v>234</v>
      </c>
    </row>
    <row r="1752" spans="1:7" ht="12.75" customHeight="1" x14ac:dyDescent="0.2">
      <c r="A1752" s="83"/>
      <c r="B1752" s="113" t="s">
        <v>1157</v>
      </c>
      <c r="C1752" s="43" t="s">
        <v>6</v>
      </c>
      <c r="D1752" s="83"/>
      <c r="E1752" s="132">
        <v>26943</v>
      </c>
      <c r="F1752" s="90">
        <v>42181</v>
      </c>
      <c r="G1752" s="28" t="s">
        <v>234</v>
      </c>
    </row>
    <row r="1753" spans="1:7" ht="12.75" customHeight="1" x14ac:dyDescent="0.2">
      <c r="A1753" s="83"/>
      <c r="B1753" s="83" t="s">
        <v>28</v>
      </c>
      <c r="C1753" s="43" t="s">
        <v>324</v>
      </c>
      <c r="D1753" s="83"/>
      <c r="E1753" s="132" t="s">
        <v>29</v>
      </c>
      <c r="F1753" s="90">
        <v>42181</v>
      </c>
      <c r="G1753" s="28" t="s">
        <v>234</v>
      </c>
    </row>
    <row r="1754" spans="1:7" ht="12.75" customHeight="1" x14ac:dyDescent="0.2">
      <c r="A1754" s="83"/>
      <c r="B1754" s="113" t="s">
        <v>1154</v>
      </c>
      <c r="C1754" s="49" t="s">
        <v>297</v>
      </c>
      <c r="D1754" s="122"/>
      <c r="E1754" s="132">
        <v>143888</v>
      </c>
      <c r="F1754" s="90">
        <v>42183</v>
      </c>
      <c r="G1754" s="28" t="s">
        <v>234</v>
      </c>
    </row>
    <row r="1755" spans="1:7" ht="12.75" customHeight="1" x14ac:dyDescent="0.2">
      <c r="B1755" s="113" t="s">
        <v>1154</v>
      </c>
      <c r="C1755" s="78" t="s">
        <v>338</v>
      </c>
      <c r="E1755" s="131">
        <v>143910</v>
      </c>
      <c r="F1755" s="136">
        <v>42187</v>
      </c>
      <c r="G1755" s="25" t="s">
        <v>234</v>
      </c>
    </row>
    <row r="1756" spans="1:7" ht="12.75" customHeight="1" x14ac:dyDescent="0.2">
      <c r="A1756" s="83"/>
      <c r="B1756" s="113" t="s">
        <v>1154</v>
      </c>
      <c r="C1756" s="43" t="s">
        <v>10</v>
      </c>
      <c r="D1756" s="83"/>
      <c r="E1756" s="132">
        <v>143910</v>
      </c>
      <c r="F1756" s="90">
        <v>42188</v>
      </c>
      <c r="G1756" s="28" t="s">
        <v>234</v>
      </c>
    </row>
    <row r="1757" spans="1:7" ht="12.75" customHeight="1" x14ac:dyDescent="0.2">
      <c r="A1757" s="83"/>
      <c r="B1757" s="83" t="s">
        <v>28</v>
      </c>
      <c r="C1757" s="43" t="s">
        <v>265</v>
      </c>
      <c r="D1757" s="83"/>
      <c r="E1757" s="132" t="s">
        <v>29</v>
      </c>
      <c r="F1757" s="90">
        <v>42189</v>
      </c>
      <c r="G1757" s="28" t="s">
        <v>234</v>
      </c>
    </row>
    <row r="1758" spans="1:7" ht="12.75" customHeight="1" x14ac:dyDescent="0.2">
      <c r="A1758" s="83"/>
      <c r="B1758" s="83" t="str">
        <f>Input!$E$4</f>
        <v>Home</v>
      </c>
      <c r="C1758" s="43" t="s">
        <v>328</v>
      </c>
      <c r="D1758" s="83"/>
      <c r="E1758" s="132" t="s">
        <v>29</v>
      </c>
      <c r="F1758" s="90">
        <v>42189</v>
      </c>
      <c r="G1758" s="28" t="s">
        <v>234</v>
      </c>
    </row>
    <row r="1759" spans="1:7" ht="12.75" customHeight="1" x14ac:dyDescent="0.2">
      <c r="A1759" s="83"/>
      <c r="B1759" s="83" t="s">
        <v>28</v>
      </c>
      <c r="C1759" s="43" t="s">
        <v>133</v>
      </c>
      <c r="D1759" s="83"/>
      <c r="E1759" s="132" t="s">
        <v>29</v>
      </c>
      <c r="F1759" s="90">
        <v>42190</v>
      </c>
      <c r="G1759" s="28" t="s">
        <v>234</v>
      </c>
    </row>
    <row r="1760" spans="1:7" ht="22.5" customHeight="1" x14ac:dyDescent="0.2">
      <c r="B1760" s="113" t="s">
        <v>1154</v>
      </c>
      <c r="C1760" s="78" t="s">
        <v>341</v>
      </c>
      <c r="E1760" s="131">
        <v>143966</v>
      </c>
      <c r="F1760" s="136">
        <v>42196</v>
      </c>
      <c r="G1760" s="25" t="s">
        <v>234</v>
      </c>
    </row>
    <row r="1761" spans="1:7" ht="12.75" customHeight="1" x14ac:dyDescent="0.2">
      <c r="A1761" s="83"/>
      <c r="B1761" s="83" t="s">
        <v>1158</v>
      </c>
      <c r="C1761" s="43" t="s">
        <v>269</v>
      </c>
      <c r="D1761" s="83"/>
      <c r="E1761" s="132">
        <v>6</v>
      </c>
      <c r="F1761" s="90">
        <v>42199</v>
      </c>
      <c r="G1761" s="28" t="s">
        <v>234</v>
      </c>
    </row>
    <row r="1762" spans="1:7" ht="12.75" customHeight="1" x14ac:dyDescent="0.2">
      <c r="B1762" s="113" t="s">
        <v>1154</v>
      </c>
      <c r="C1762" s="78" t="s">
        <v>6</v>
      </c>
      <c r="E1762" s="131">
        <v>144009</v>
      </c>
      <c r="F1762" s="136">
        <v>42200</v>
      </c>
      <c r="G1762" s="25" t="s">
        <v>234</v>
      </c>
    </row>
    <row r="1763" spans="1:7" ht="33.75" x14ac:dyDescent="0.2">
      <c r="B1763" s="113" t="s">
        <v>1154</v>
      </c>
      <c r="C1763" s="78" t="s">
        <v>342</v>
      </c>
      <c r="E1763" s="131">
        <v>144009</v>
      </c>
      <c r="F1763" s="136">
        <v>42200</v>
      </c>
      <c r="G1763" s="25" t="s">
        <v>234</v>
      </c>
    </row>
    <row r="1764" spans="1:7" x14ac:dyDescent="0.2">
      <c r="A1764" s="83"/>
      <c r="B1764" s="83" t="s">
        <v>28</v>
      </c>
      <c r="C1764" s="43" t="s">
        <v>181</v>
      </c>
      <c r="D1764" s="83"/>
      <c r="E1764" s="132" t="s">
        <v>29</v>
      </c>
      <c r="F1764" s="90">
        <v>42201</v>
      </c>
      <c r="G1764" s="28" t="s">
        <v>234</v>
      </c>
    </row>
    <row r="1765" spans="1:7" ht="12.75" customHeight="1" x14ac:dyDescent="0.2">
      <c r="B1765" s="113" t="s">
        <v>1154</v>
      </c>
      <c r="C1765" s="43" t="s">
        <v>303</v>
      </c>
      <c r="D1765" s="83"/>
      <c r="E1765" s="132">
        <v>144047</v>
      </c>
      <c r="F1765" s="90">
        <v>42202</v>
      </c>
      <c r="G1765" s="28" t="s">
        <v>234</v>
      </c>
    </row>
    <row r="1766" spans="1:7" ht="33.75" customHeight="1" x14ac:dyDescent="0.2">
      <c r="A1766" s="83"/>
      <c r="B1766" s="113" t="s">
        <v>1154</v>
      </c>
      <c r="C1766" s="43" t="s">
        <v>343</v>
      </c>
      <c r="D1766" s="83"/>
      <c r="E1766" s="132">
        <v>144086</v>
      </c>
      <c r="F1766" s="90">
        <v>42209</v>
      </c>
      <c r="G1766" s="28" t="s">
        <v>234</v>
      </c>
    </row>
    <row r="1767" spans="1:7" ht="12.75" customHeight="1" x14ac:dyDescent="0.2">
      <c r="A1767" s="83"/>
      <c r="B1767" s="83" t="s">
        <v>1151</v>
      </c>
      <c r="C1767" s="43" t="s">
        <v>6</v>
      </c>
      <c r="D1767" s="83"/>
      <c r="E1767" s="132">
        <v>88359</v>
      </c>
      <c r="F1767" s="90">
        <v>42210</v>
      </c>
      <c r="G1767" s="28" t="s">
        <v>234</v>
      </c>
    </row>
    <row r="1768" spans="1:7" ht="12.75" customHeight="1" x14ac:dyDescent="0.2">
      <c r="A1768" s="83"/>
      <c r="B1768" s="83" t="s">
        <v>1151</v>
      </c>
      <c r="C1768" s="43" t="s">
        <v>247</v>
      </c>
      <c r="D1768" s="83"/>
      <c r="E1768" s="132">
        <v>88359</v>
      </c>
      <c r="F1768" s="90">
        <v>42210</v>
      </c>
      <c r="G1768" s="28" t="s">
        <v>234</v>
      </c>
    </row>
    <row r="1769" spans="1:7" ht="12.75" customHeight="1" x14ac:dyDescent="0.2">
      <c r="A1769" s="83"/>
      <c r="B1769" s="83" t="s">
        <v>1151</v>
      </c>
      <c r="C1769" s="43" t="s">
        <v>285</v>
      </c>
      <c r="D1769" s="83"/>
      <c r="E1769" s="132">
        <v>88359</v>
      </c>
      <c r="F1769" s="90">
        <v>42210</v>
      </c>
      <c r="G1769" s="28" t="s">
        <v>234</v>
      </c>
    </row>
    <row r="1770" spans="1:7" ht="12.75" customHeight="1" x14ac:dyDescent="0.2">
      <c r="A1770" s="83"/>
      <c r="B1770" s="83" t="s">
        <v>1151</v>
      </c>
      <c r="C1770" s="43" t="s">
        <v>10</v>
      </c>
      <c r="D1770" s="83"/>
      <c r="E1770" s="132">
        <v>88359</v>
      </c>
      <c r="F1770" s="90">
        <v>42210</v>
      </c>
      <c r="G1770" s="28" t="s">
        <v>234</v>
      </c>
    </row>
    <row r="1771" spans="1:7" ht="12.75" customHeight="1" x14ac:dyDescent="0.2">
      <c r="A1771" s="83"/>
      <c r="B1771" s="83" t="s">
        <v>1151</v>
      </c>
      <c r="C1771" s="43" t="s">
        <v>246</v>
      </c>
      <c r="D1771" s="83"/>
      <c r="E1771" s="132">
        <v>88359</v>
      </c>
      <c r="F1771" s="90">
        <v>42210</v>
      </c>
      <c r="G1771" s="28" t="s">
        <v>234</v>
      </c>
    </row>
    <row r="1772" spans="1:7" ht="12.75" customHeight="1" x14ac:dyDescent="0.2">
      <c r="B1772" s="83" t="s">
        <v>1151</v>
      </c>
      <c r="C1772" s="78" t="s">
        <v>287</v>
      </c>
      <c r="E1772" s="131">
        <v>88359</v>
      </c>
      <c r="F1772" s="136">
        <v>42210</v>
      </c>
      <c r="G1772" s="25" t="s">
        <v>234</v>
      </c>
    </row>
    <row r="1773" spans="1:7" ht="12.75" customHeight="1" x14ac:dyDescent="0.2">
      <c r="A1773" s="83"/>
      <c r="B1773" s="113" t="s">
        <v>1157</v>
      </c>
      <c r="C1773" s="43" t="s">
        <v>156</v>
      </c>
      <c r="D1773" s="83"/>
      <c r="E1773" s="132">
        <v>28787</v>
      </c>
      <c r="F1773" s="90">
        <v>42210</v>
      </c>
      <c r="G1773" s="28" t="s">
        <v>234</v>
      </c>
    </row>
    <row r="1774" spans="1:7" ht="22.5" customHeight="1" x14ac:dyDescent="0.2">
      <c r="B1774" s="113" t="s">
        <v>1154</v>
      </c>
      <c r="C1774" s="43" t="s">
        <v>344</v>
      </c>
      <c r="D1774" s="83"/>
      <c r="E1774" s="132">
        <v>144151</v>
      </c>
      <c r="F1774" s="90">
        <v>42217</v>
      </c>
      <c r="G1774" s="28" t="s">
        <v>234</v>
      </c>
    </row>
    <row r="1775" spans="1:7" ht="22.5" customHeight="1" x14ac:dyDescent="0.2">
      <c r="B1775" s="113" t="s">
        <v>1154</v>
      </c>
      <c r="C1775" s="78" t="s">
        <v>345</v>
      </c>
      <c r="E1775" s="131">
        <v>144177</v>
      </c>
      <c r="F1775" s="136">
        <v>42223</v>
      </c>
      <c r="G1775" s="25" t="s">
        <v>234</v>
      </c>
    </row>
    <row r="1776" spans="1:7" ht="12.75" customHeight="1" x14ac:dyDescent="0.2">
      <c r="B1776" s="113" t="s">
        <v>28</v>
      </c>
      <c r="C1776" s="78" t="s">
        <v>254</v>
      </c>
      <c r="E1776" s="131" t="s">
        <v>29</v>
      </c>
      <c r="F1776" s="136">
        <v>42225</v>
      </c>
      <c r="G1776" s="25" t="s">
        <v>234</v>
      </c>
    </row>
    <row r="1777" spans="1:7" ht="12.75" customHeight="1" x14ac:dyDescent="0.2">
      <c r="B1777" s="113" t="s">
        <v>1154</v>
      </c>
      <c r="C1777" s="78" t="s">
        <v>305</v>
      </c>
      <c r="E1777" s="131">
        <v>144244</v>
      </c>
      <c r="F1777" s="136">
        <v>42231</v>
      </c>
      <c r="G1777" s="25" t="s">
        <v>234</v>
      </c>
    </row>
    <row r="1778" spans="1:7" ht="12.75" customHeight="1" x14ac:dyDescent="0.2">
      <c r="A1778" s="113" t="s">
        <v>431</v>
      </c>
      <c r="B1778" s="113" t="s">
        <v>1157</v>
      </c>
      <c r="C1778" s="78" t="s">
        <v>227</v>
      </c>
      <c r="E1778" s="131">
        <v>29074</v>
      </c>
      <c r="F1778" s="136">
        <v>42237</v>
      </c>
      <c r="G1778" s="25" t="s">
        <v>234</v>
      </c>
    </row>
    <row r="1779" spans="1:7" ht="12.75" customHeight="1" x14ac:dyDescent="0.2">
      <c r="B1779" s="113" t="s">
        <v>28</v>
      </c>
      <c r="C1779" s="78" t="s">
        <v>138</v>
      </c>
      <c r="E1779" s="131" t="s">
        <v>29</v>
      </c>
      <c r="F1779" s="136">
        <v>42237</v>
      </c>
      <c r="G1779" s="25" t="s">
        <v>234</v>
      </c>
    </row>
    <row r="1780" spans="1:7" ht="12.75" customHeight="1" x14ac:dyDescent="0.2">
      <c r="B1780" s="113" t="s">
        <v>28</v>
      </c>
      <c r="C1780" s="78" t="s">
        <v>221</v>
      </c>
      <c r="E1780" s="131" t="s">
        <v>29</v>
      </c>
      <c r="F1780" s="136">
        <v>42246</v>
      </c>
      <c r="G1780" s="25" t="s">
        <v>234</v>
      </c>
    </row>
    <row r="1781" spans="1:7" ht="12.75" customHeight="1" x14ac:dyDescent="0.2">
      <c r="B1781" s="113" t="s">
        <v>28</v>
      </c>
      <c r="C1781" s="78" t="s">
        <v>141</v>
      </c>
      <c r="E1781" s="131" t="s">
        <v>29</v>
      </c>
      <c r="F1781" s="136">
        <v>42259</v>
      </c>
      <c r="G1781" s="25" t="s">
        <v>234</v>
      </c>
    </row>
    <row r="1782" spans="1:7" ht="12.75" customHeight="1" x14ac:dyDescent="0.2">
      <c r="B1782" s="113" t="s">
        <v>981</v>
      </c>
      <c r="C1782" s="78" t="s">
        <v>866</v>
      </c>
      <c r="E1782" s="131">
        <v>135167</v>
      </c>
      <c r="F1782" s="136">
        <v>42261</v>
      </c>
      <c r="G1782" s="25" t="s">
        <v>234</v>
      </c>
    </row>
    <row r="1783" spans="1:7" ht="12.75" customHeight="1" x14ac:dyDescent="0.2">
      <c r="B1783" s="113" t="s">
        <v>981</v>
      </c>
      <c r="C1783" s="78" t="s">
        <v>809</v>
      </c>
      <c r="E1783" s="131">
        <v>135167</v>
      </c>
      <c r="F1783" s="136">
        <v>42261</v>
      </c>
      <c r="G1783" s="25" t="s">
        <v>234</v>
      </c>
    </row>
    <row r="1784" spans="1:7" ht="32.25" customHeight="1" x14ac:dyDescent="0.2">
      <c r="B1784" s="113" t="s">
        <v>216</v>
      </c>
      <c r="C1784" s="78" t="s">
        <v>220</v>
      </c>
      <c r="E1784" s="131" t="s">
        <v>29</v>
      </c>
      <c r="F1784" s="136">
        <v>42261</v>
      </c>
      <c r="G1784" s="25" t="s">
        <v>234</v>
      </c>
    </row>
    <row r="1785" spans="1:7" x14ac:dyDescent="0.2">
      <c r="A1785" s="83"/>
      <c r="B1785" s="113" t="s">
        <v>1157</v>
      </c>
      <c r="C1785" s="43" t="s">
        <v>156</v>
      </c>
      <c r="D1785" s="83"/>
      <c r="E1785" s="132">
        <v>29268</v>
      </c>
      <c r="F1785" s="90">
        <v>42266</v>
      </c>
      <c r="G1785" s="28" t="s">
        <v>234</v>
      </c>
    </row>
    <row r="1786" spans="1:7" ht="12.75" customHeight="1" x14ac:dyDescent="0.2">
      <c r="A1786" s="83"/>
      <c r="B1786" s="83" t="s">
        <v>28</v>
      </c>
      <c r="C1786" s="43" t="s">
        <v>120</v>
      </c>
      <c r="D1786" s="83"/>
      <c r="E1786" s="132" t="s">
        <v>29</v>
      </c>
      <c r="F1786" s="90">
        <v>42266</v>
      </c>
      <c r="G1786" s="28" t="s">
        <v>234</v>
      </c>
    </row>
    <row r="1787" spans="1:7" ht="12.75" customHeight="1" x14ac:dyDescent="0.2">
      <c r="A1787" s="83"/>
      <c r="B1787" s="83" t="str">
        <f>Input!$E$4</f>
        <v>Home</v>
      </c>
      <c r="C1787" s="43" t="s">
        <v>328</v>
      </c>
      <c r="D1787" s="83"/>
      <c r="E1787" s="132" t="s">
        <v>29</v>
      </c>
      <c r="F1787" s="90">
        <v>42266</v>
      </c>
      <c r="G1787" s="28" t="s">
        <v>234</v>
      </c>
    </row>
    <row r="1788" spans="1:7" ht="12.75" customHeight="1" x14ac:dyDescent="0.2">
      <c r="B1788" s="113" t="s">
        <v>1154</v>
      </c>
      <c r="C1788" s="78" t="s">
        <v>346</v>
      </c>
      <c r="E1788" s="131">
        <v>144509</v>
      </c>
      <c r="F1788" s="136">
        <v>42267</v>
      </c>
      <c r="G1788" s="25" t="s">
        <v>234</v>
      </c>
    </row>
    <row r="1789" spans="1:7" ht="12.75" customHeight="1" x14ac:dyDescent="0.2">
      <c r="B1789" s="113" t="s">
        <v>1154</v>
      </c>
      <c r="C1789" s="78" t="s">
        <v>347</v>
      </c>
      <c r="E1789" s="131">
        <v>144509</v>
      </c>
      <c r="F1789" s="136">
        <v>42273</v>
      </c>
      <c r="G1789" s="25" t="s">
        <v>234</v>
      </c>
    </row>
    <row r="1790" spans="1:7" ht="12.75" customHeight="1" x14ac:dyDescent="0.2">
      <c r="A1790" s="83"/>
      <c r="B1790" s="113" t="s">
        <v>1157</v>
      </c>
      <c r="C1790" s="43" t="s">
        <v>6</v>
      </c>
      <c r="D1790" s="83"/>
      <c r="E1790" s="132">
        <v>29321</v>
      </c>
      <c r="F1790" s="90">
        <v>42273</v>
      </c>
      <c r="G1790" s="28" t="s">
        <v>234</v>
      </c>
    </row>
    <row r="1791" spans="1:7" ht="12.75" customHeight="1" x14ac:dyDescent="0.2">
      <c r="A1791" s="83"/>
      <c r="B1791" s="83" t="str">
        <f>Input!$E$4</f>
        <v>Home</v>
      </c>
      <c r="C1791" s="43" t="s">
        <v>272</v>
      </c>
      <c r="D1791" s="83"/>
      <c r="E1791" s="132" t="s">
        <v>29</v>
      </c>
      <c r="F1791" s="90">
        <v>42280</v>
      </c>
      <c r="G1791" s="28" t="s">
        <v>234</v>
      </c>
    </row>
    <row r="1792" spans="1:7" x14ac:dyDescent="0.2">
      <c r="A1792" s="83"/>
      <c r="B1792" s="83" t="str">
        <f>Input!$E$4</f>
        <v>Home</v>
      </c>
      <c r="C1792" s="43" t="s">
        <v>121</v>
      </c>
      <c r="D1792" s="83"/>
      <c r="E1792" s="132" t="s">
        <v>29</v>
      </c>
      <c r="F1792" s="90">
        <v>42280</v>
      </c>
      <c r="G1792" s="28" t="s">
        <v>234</v>
      </c>
    </row>
    <row r="1793" spans="1:7" ht="12.75" customHeight="1" x14ac:dyDescent="0.2">
      <c r="A1793" s="83"/>
      <c r="B1793" s="83" t="s">
        <v>28</v>
      </c>
      <c r="C1793" s="43" t="s">
        <v>138</v>
      </c>
      <c r="D1793" s="83"/>
      <c r="E1793" s="132" t="s">
        <v>29</v>
      </c>
      <c r="F1793" s="90">
        <v>42280</v>
      </c>
      <c r="G1793" s="28" t="s">
        <v>234</v>
      </c>
    </row>
    <row r="1794" spans="1:7" ht="12.75" customHeight="1" x14ac:dyDescent="0.2">
      <c r="B1794" s="83" t="s">
        <v>1151</v>
      </c>
      <c r="C1794" s="78" t="s">
        <v>247</v>
      </c>
      <c r="E1794" s="131">
        <v>89542</v>
      </c>
      <c r="F1794" s="136">
        <v>42281</v>
      </c>
      <c r="G1794" s="25" t="s">
        <v>234</v>
      </c>
    </row>
    <row r="1795" spans="1:7" ht="12.75" customHeight="1" x14ac:dyDescent="0.2">
      <c r="A1795" s="83"/>
      <c r="B1795" s="83" t="s">
        <v>28</v>
      </c>
      <c r="C1795" s="43" t="s">
        <v>254</v>
      </c>
      <c r="D1795" s="83"/>
      <c r="E1795" s="132" t="s">
        <v>29</v>
      </c>
      <c r="F1795" s="90">
        <v>42283</v>
      </c>
      <c r="G1795" s="28" t="s">
        <v>234</v>
      </c>
    </row>
    <row r="1796" spans="1:7" ht="12.75" customHeight="1" x14ac:dyDescent="0.2">
      <c r="B1796" s="113" t="s">
        <v>1154</v>
      </c>
      <c r="C1796" s="78" t="s">
        <v>6</v>
      </c>
      <c r="E1796" s="131">
        <v>144660</v>
      </c>
      <c r="F1796" s="136">
        <v>42287</v>
      </c>
      <c r="G1796" s="25" t="s">
        <v>234</v>
      </c>
    </row>
    <row r="1797" spans="1:7" ht="12.75" customHeight="1" x14ac:dyDescent="0.2">
      <c r="B1797" s="83" t="s">
        <v>1158</v>
      </c>
      <c r="C1797" s="78" t="s">
        <v>269</v>
      </c>
      <c r="E1797" s="131">
        <v>6</v>
      </c>
      <c r="F1797" s="136">
        <v>42287</v>
      </c>
      <c r="G1797" s="25" t="s">
        <v>234</v>
      </c>
    </row>
    <row r="1798" spans="1:7" ht="12.75" customHeight="1" x14ac:dyDescent="0.2">
      <c r="B1798" s="113" t="s">
        <v>28</v>
      </c>
      <c r="C1798" s="78" t="s">
        <v>181</v>
      </c>
      <c r="E1798" s="131" t="s">
        <v>29</v>
      </c>
      <c r="F1798" s="136">
        <v>42287</v>
      </c>
      <c r="G1798" s="25" t="s">
        <v>234</v>
      </c>
    </row>
    <row r="1799" spans="1:7" ht="12.75" customHeight="1" x14ac:dyDescent="0.2">
      <c r="B1799" s="113" t="s">
        <v>1154</v>
      </c>
      <c r="C1799" s="78" t="s">
        <v>305</v>
      </c>
      <c r="E1799" s="131">
        <v>144660</v>
      </c>
      <c r="F1799" s="136">
        <v>42288</v>
      </c>
      <c r="G1799" s="25" t="s">
        <v>234</v>
      </c>
    </row>
    <row r="1800" spans="1:7" ht="12.75" customHeight="1" x14ac:dyDescent="0.2">
      <c r="A1800" s="83"/>
      <c r="B1800" s="83" t="s">
        <v>199</v>
      </c>
      <c r="C1800" s="43" t="s">
        <v>280</v>
      </c>
      <c r="D1800" s="83"/>
      <c r="E1800" s="132" t="s">
        <v>29</v>
      </c>
      <c r="F1800" s="90">
        <v>42292</v>
      </c>
      <c r="G1800" s="28" t="s">
        <v>234</v>
      </c>
    </row>
    <row r="1801" spans="1:7" ht="12.75" customHeight="1" x14ac:dyDescent="0.2">
      <c r="B1801" s="113" t="s">
        <v>28</v>
      </c>
      <c r="C1801" s="78" t="s">
        <v>324</v>
      </c>
      <c r="E1801" s="131" t="s">
        <v>29</v>
      </c>
      <c r="F1801" s="136">
        <v>42294</v>
      </c>
      <c r="G1801" s="25" t="s">
        <v>234</v>
      </c>
    </row>
    <row r="1802" spans="1:7" ht="12.75" customHeight="1" x14ac:dyDescent="0.2">
      <c r="B1802" s="113" t="s">
        <v>1154</v>
      </c>
      <c r="C1802" s="78" t="s">
        <v>298</v>
      </c>
      <c r="E1802" s="131">
        <v>144717</v>
      </c>
      <c r="F1802" s="136">
        <v>42301</v>
      </c>
      <c r="G1802" s="25" t="s">
        <v>234</v>
      </c>
    </row>
    <row r="1803" spans="1:7" ht="12.75" customHeight="1" x14ac:dyDescent="0.2">
      <c r="B1803" s="113" t="s">
        <v>1157</v>
      </c>
      <c r="C1803" s="78" t="s">
        <v>1</v>
      </c>
      <c r="E1803" s="131">
        <v>29732</v>
      </c>
      <c r="F1803" s="136">
        <v>42301</v>
      </c>
      <c r="G1803" s="25" t="s">
        <v>234</v>
      </c>
    </row>
    <row r="1804" spans="1:7" ht="12.75" customHeight="1" x14ac:dyDescent="0.2">
      <c r="B1804" s="83" t="s">
        <v>1151</v>
      </c>
      <c r="C1804" s="78" t="s">
        <v>6</v>
      </c>
      <c r="E1804" s="131">
        <v>89500</v>
      </c>
      <c r="F1804" s="136">
        <v>42305</v>
      </c>
      <c r="G1804" s="25" t="s">
        <v>234</v>
      </c>
    </row>
    <row r="1805" spans="1:7" ht="12.75" customHeight="1" x14ac:dyDescent="0.2">
      <c r="B1805" s="113" t="s">
        <v>1157</v>
      </c>
      <c r="C1805" s="78" t="s">
        <v>156</v>
      </c>
      <c r="E1805" s="131">
        <v>29849</v>
      </c>
      <c r="F1805" s="136">
        <v>42323</v>
      </c>
      <c r="G1805" s="25" t="s">
        <v>234</v>
      </c>
    </row>
    <row r="1806" spans="1:7" ht="12.75" customHeight="1" x14ac:dyDescent="0.2">
      <c r="B1806" s="113" t="s">
        <v>28</v>
      </c>
      <c r="C1806" s="78" t="s">
        <v>138</v>
      </c>
      <c r="E1806" s="131" t="s">
        <v>29</v>
      </c>
      <c r="F1806" s="136">
        <v>42323</v>
      </c>
      <c r="G1806" s="25" t="s">
        <v>234</v>
      </c>
    </row>
    <row r="1807" spans="1:7" ht="12.75" customHeight="1" x14ac:dyDescent="0.2">
      <c r="B1807" s="113" t="s">
        <v>1154</v>
      </c>
      <c r="C1807" s="78" t="s">
        <v>305</v>
      </c>
      <c r="E1807" s="131">
        <v>144805</v>
      </c>
      <c r="F1807" s="136">
        <v>42349</v>
      </c>
      <c r="G1807" s="25" t="s">
        <v>234</v>
      </c>
    </row>
    <row r="1808" spans="1:7" ht="12.75" customHeight="1" x14ac:dyDescent="0.2">
      <c r="B1808" s="113" t="s">
        <v>1157</v>
      </c>
      <c r="C1808" s="78" t="s">
        <v>10</v>
      </c>
      <c r="E1808" s="131">
        <v>29978</v>
      </c>
      <c r="F1808" s="136">
        <v>42349</v>
      </c>
      <c r="G1808" s="25" t="s">
        <v>234</v>
      </c>
    </row>
    <row r="1809" spans="1:7" ht="12.75" customHeight="1" x14ac:dyDescent="0.2">
      <c r="B1809" s="113" t="s">
        <v>1157</v>
      </c>
      <c r="C1809" s="78" t="s">
        <v>285</v>
      </c>
      <c r="E1809" s="131">
        <v>29978</v>
      </c>
      <c r="F1809" s="136">
        <v>42349</v>
      </c>
      <c r="G1809" s="25" t="s">
        <v>234</v>
      </c>
    </row>
    <row r="1810" spans="1:7" ht="22.5" customHeight="1" x14ac:dyDescent="0.2">
      <c r="B1810" s="113" t="s">
        <v>1154</v>
      </c>
      <c r="C1810" s="78" t="s">
        <v>345</v>
      </c>
      <c r="E1810" s="131">
        <v>144805</v>
      </c>
      <c r="F1810" s="136">
        <v>42350</v>
      </c>
      <c r="G1810" s="25" t="s">
        <v>234</v>
      </c>
    </row>
    <row r="1811" spans="1:7" ht="22.5" customHeight="1" x14ac:dyDescent="0.2">
      <c r="B1811" s="113" t="s">
        <v>1154</v>
      </c>
      <c r="C1811" s="78" t="s">
        <v>353</v>
      </c>
      <c r="E1811" s="131">
        <v>144805</v>
      </c>
      <c r="F1811" s="136">
        <v>42350</v>
      </c>
      <c r="G1811" s="25" t="s">
        <v>234</v>
      </c>
    </row>
    <row r="1812" spans="1:7" ht="12.75" customHeight="1" x14ac:dyDescent="0.2">
      <c r="B1812" s="113" t="s">
        <v>1154</v>
      </c>
      <c r="C1812" s="78" t="s">
        <v>352</v>
      </c>
      <c r="E1812" s="131">
        <v>144805</v>
      </c>
      <c r="F1812" s="136">
        <v>42350</v>
      </c>
      <c r="G1812" s="25" t="s">
        <v>234</v>
      </c>
    </row>
    <row r="1813" spans="1:7" ht="22.5" customHeight="1" x14ac:dyDescent="0.2">
      <c r="B1813" s="113" t="s">
        <v>1154</v>
      </c>
      <c r="C1813" s="78" t="s">
        <v>351</v>
      </c>
      <c r="E1813" s="131">
        <v>144805</v>
      </c>
      <c r="F1813" s="136">
        <v>42350</v>
      </c>
      <c r="G1813" s="25" t="s">
        <v>234</v>
      </c>
    </row>
    <row r="1814" spans="1:7" ht="12.75" customHeight="1" x14ac:dyDescent="0.2">
      <c r="B1814" s="113" t="s">
        <v>1154</v>
      </c>
      <c r="C1814" s="78" t="s">
        <v>354</v>
      </c>
      <c r="E1814" s="131">
        <v>144805</v>
      </c>
      <c r="F1814" s="136">
        <v>42350</v>
      </c>
      <c r="G1814" s="25" t="s">
        <v>234</v>
      </c>
    </row>
    <row r="1815" spans="1:7" ht="12.75" customHeight="1" x14ac:dyDescent="0.2">
      <c r="B1815" s="113" t="s">
        <v>1154</v>
      </c>
      <c r="C1815" s="78" t="s">
        <v>773</v>
      </c>
      <c r="E1815" s="131">
        <v>144805</v>
      </c>
      <c r="F1815" s="136">
        <v>42350</v>
      </c>
      <c r="G1815" s="25" t="s">
        <v>234</v>
      </c>
    </row>
    <row r="1816" spans="1:7" ht="12.75" customHeight="1" x14ac:dyDescent="0.2">
      <c r="B1816" s="113" t="s">
        <v>1154</v>
      </c>
      <c r="C1816" s="78" t="s">
        <v>350</v>
      </c>
      <c r="E1816" s="131">
        <v>144805</v>
      </c>
      <c r="F1816" s="136">
        <v>42350</v>
      </c>
      <c r="G1816" s="25" t="s">
        <v>234</v>
      </c>
    </row>
    <row r="1817" spans="1:7" ht="12.75" customHeight="1" x14ac:dyDescent="0.2">
      <c r="B1817" s="113" t="s">
        <v>28</v>
      </c>
      <c r="C1817" s="78" t="s">
        <v>324</v>
      </c>
      <c r="E1817" s="131" t="s">
        <v>29</v>
      </c>
      <c r="F1817" s="136">
        <v>42354</v>
      </c>
      <c r="G1817" s="25" t="s">
        <v>234</v>
      </c>
    </row>
    <row r="1818" spans="1:7" ht="12.75" customHeight="1" x14ac:dyDescent="0.2">
      <c r="B1818" s="113" t="s">
        <v>28</v>
      </c>
      <c r="C1818" s="78" t="s">
        <v>328</v>
      </c>
      <c r="E1818" s="131" t="s">
        <v>29</v>
      </c>
      <c r="F1818" s="136">
        <v>42357</v>
      </c>
      <c r="G1818" s="25" t="s">
        <v>234</v>
      </c>
    </row>
    <row r="1819" spans="1:7" ht="12.75" customHeight="1" x14ac:dyDescent="0.2">
      <c r="B1819" s="113" t="s">
        <v>1157</v>
      </c>
      <c r="C1819" s="78" t="s">
        <v>6</v>
      </c>
      <c r="E1819" s="131">
        <v>30145</v>
      </c>
      <c r="F1819" s="136">
        <v>42362</v>
      </c>
      <c r="G1819" s="25" t="s">
        <v>234</v>
      </c>
    </row>
    <row r="1820" spans="1:7" ht="12.75" customHeight="1" x14ac:dyDescent="0.2">
      <c r="B1820" s="113" t="s">
        <v>1154</v>
      </c>
      <c r="C1820" s="78" t="s">
        <v>31</v>
      </c>
      <c r="E1820" s="131">
        <v>144868</v>
      </c>
      <c r="F1820" s="136">
        <v>42364</v>
      </c>
      <c r="G1820" s="25" t="s">
        <v>234</v>
      </c>
    </row>
    <row r="1821" spans="1:7" ht="12.75" customHeight="1" x14ac:dyDescent="0.2">
      <c r="B1821" s="113" t="s">
        <v>1154</v>
      </c>
      <c r="C1821" s="78" t="s">
        <v>32</v>
      </c>
      <c r="E1821" s="131">
        <v>144868</v>
      </c>
      <c r="F1821" s="136">
        <v>42364</v>
      </c>
      <c r="G1821" s="25" t="s">
        <v>234</v>
      </c>
    </row>
    <row r="1822" spans="1:7" ht="12.75" customHeight="1" x14ac:dyDescent="0.2">
      <c r="B1822" s="113" t="s">
        <v>1154</v>
      </c>
      <c r="C1822" s="78" t="s">
        <v>126</v>
      </c>
      <c r="E1822" s="131">
        <v>144868</v>
      </c>
      <c r="F1822" s="136">
        <v>42364</v>
      </c>
      <c r="G1822" s="25" t="s">
        <v>234</v>
      </c>
    </row>
    <row r="1823" spans="1:7" ht="12.75" customHeight="1" x14ac:dyDescent="0.2">
      <c r="A1823" s="83"/>
      <c r="B1823" s="113" t="s">
        <v>1154</v>
      </c>
      <c r="C1823" s="43" t="s">
        <v>10</v>
      </c>
      <c r="D1823" s="83"/>
      <c r="E1823" s="132">
        <v>144868</v>
      </c>
      <c r="F1823" s="90">
        <v>42368</v>
      </c>
      <c r="G1823" s="28" t="s">
        <v>234</v>
      </c>
    </row>
    <row r="1824" spans="1:7" ht="12.75" customHeight="1" x14ac:dyDescent="0.2">
      <c r="B1824" s="113" t="s">
        <v>1154</v>
      </c>
      <c r="C1824" s="43" t="s">
        <v>302</v>
      </c>
      <c r="D1824" s="83"/>
      <c r="E1824" s="132">
        <v>144868</v>
      </c>
      <c r="F1824" s="90">
        <v>42368</v>
      </c>
      <c r="G1824" s="28" t="s">
        <v>234</v>
      </c>
    </row>
    <row r="1825" spans="1:7" ht="12.75" customHeight="1" x14ac:dyDescent="0.2">
      <c r="B1825" s="113" t="s">
        <v>1154</v>
      </c>
      <c r="C1825" s="43" t="s">
        <v>356</v>
      </c>
      <c r="D1825" s="83"/>
      <c r="E1825" s="132">
        <v>144868</v>
      </c>
      <c r="F1825" s="90">
        <v>42368</v>
      </c>
      <c r="G1825" s="28" t="s">
        <v>234</v>
      </c>
    </row>
    <row r="1826" spans="1:7" ht="12.75" customHeight="1" x14ac:dyDescent="0.2">
      <c r="A1826" s="83"/>
      <c r="B1826" s="83" t="s">
        <v>28</v>
      </c>
      <c r="C1826" s="43" t="s">
        <v>138</v>
      </c>
      <c r="D1826" s="83"/>
      <c r="E1826" s="132" t="s">
        <v>29</v>
      </c>
      <c r="F1826" s="90">
        <v>42368</v>
      </c>
      <c r="G1826" s="28" t="s">
        <v>234</v>
      </c>
    </row>
    <row r="1827" spans="1:7" ht="12.75" customHeight="1" x14ac:dyDescent="0.2">
      <c r="B1827" s="83" t="s">
        <v>1158</v>
      </c>
      <c r="C1827" s="78" t="s">
        <v>269</v>
      </c>
      <c r="E1827" s="131">
        <v>6.5</v>
      </c>
      <c r="F1827" s="136">
        <v>42378</v>
      </c>
      <c r="G1827" s="25" t="s">
        <v>234</v>
      </c>
    </row>
    <row r="1828" spans="1:7" ht="12.75" customHeight="1" x14ac:dyDescent="0.2">
      <c r="B1828" s="113" t="s">
        <v>28</v>
      </c>
      <c r="C1828" s="78" t="s">
        <v>181</v>
      </c>
      <c r="E1828" s="131" t="s">
        <v>29</v>
      </c>
      <c r="F1828" s="136">
        <v>42378</v>
      </c>
      <c r="G1828" s="25" t="s">
        <v>234</v>
      </c>
    </row>
    <row r="1829" spans="1:7" ht="12.75" customHeight="1" x14ac:dyDescent="0.2">
      <c r="B1829" s="83" t="s">
        <v>1151</v>
      </c>
      <c r="C1829" s="78" t="s">
        <v>247</v>
      </c>
      <c r="E1829" s="131">
        <v>89782</v>
      </c>
      <c r="F1829" s="136">
        <v>42385</v>
      </c>
      <c r="G1829" s="25" t="s">
        <v>234</v>
      </c>
    </row>
    <row r="1830" spans="1:7" ht="12.75" customHeight="1" x14ac:dyDescent="0.2">
      <c r="B1830" s="83" t="s">
        <v>1151</v>
      </c>
      <c r="C1830" s="78" t="s">
        <v>285</v>
      </c>
      <c r="E1830" s="131">
        <v>89782</v>
      </c>
      <c r="F1830" s="136">
        <v>42385</v>
      </c>
      <c r="G1830" s="25" t="s">
        <v>234</v>
      </c>
    </row>
    <row r="1831" spans="1:7" ht="12.75" customHeight="1" x14ac:dyDescent="0.2">
      <c r="B1831" s="83" t="s">
        <v>1151</v>
      </c>
      <c r="C1831" s="78" t="s">
        <v>10</v>
      </c>
      <c r="E1831" s="131">
        <v>89782</v>
      </c>
      <c r="F1831" s="136">
        <v>42385</v>
      </c>
      <c r="G1831" s="25" t="s">
        <v>234</v>
      </c>
    </row>
    <row r="1832" spans="1:7" ht="12.75" customHeight="1" x14ac:dyDescent="0.2">
      <c r="B1832" s="83" t="s">
        <v>1151</v>
      </c>
      <c r="C1832" s="78" t="s">
        <v>246</v>
      </c>
      <c r="E1832" s="131">
        <v>89782</v>
      </c>
      <c r="F1832" s="136">
        <v>42385</v>
      </c>
      <c r="G1832" s="25" t="s">
        <v>234</v>
      </c>
    </row>
    <row r="1833" spans="1:7" ht="12.75" customHeight="1" x14ac:dyDescent="0.2">
      <c r="B1833" s="83" t="s">
        <v>1151</v>
      </c>
      <c r="C1833" s="78" t="s">
        <v>6</v>
      </c>
      <c r="E1833" s="131">
        <v>89782</v>
      </c>
      <c r="F1833" s="136">
        <v>42385</v>
      </c>
      <c r="G1833" s="25" t="s">
        <v>234</v>
      </c>
    </row>
    <row r="1834" spans="1:7" ht="12.75" customHeight="1" x14ac:dyDescent="0.2">
      <c r="B1834" s="113" t="s">
        <v>1154</v>
      </c>
      <c r="C1834" s="78" t="s">
        <v>303</v>
      </c>
      <c r="E1834" s="131">
        <v>144868</v>
      </c>
      <c r="F1834" s="136">
        <v>42385</v>
      </c>
      <c r="G1834" s="25" t="s">
        <v>234</v>
      </c>
    </row>
    <row r="1835" spans="1:7" ht="12.75" customHeight="1" x14ac:dyDescent="0.2">
      <c r="B1835" s="113" t="s">
        <v>1157</v>
      </c>
      <c r="C1835" s="78" t="s">
        <v>156</v>
      </c>
      <c r="E1835" s="131">
        <v>30354</v>
      </c>
      <c r="F1835" s="136">
        <v>42393</v>
      </c>
      <c r="G1835" s="25" t="s">
        <v>234</v>
      </c>
    </row>
    <row r="1836" spans="1:7" ht="22.5" customHeight="1" x14ac:dyDescent="0.2">
      <c r="B1836" s="113" t="s">
        <v>1154</v>
      </c>
      <c r="C1836" s="43" t="s">
        <v>344</v>
      </c>
      <c r="D1836" s="83"/>
      <c r="E1836" s="132">
        <v>144881</v>
      </c>
      <c r="F1836" s="90">
        <v>42399</v>
      </c>
      <c r="G1836" s="28" t="s">
        <v>234</v>
      </c>
    </row>
    <row r="1837" spans="1:7" ht="12.75" customHeight="1" x14ac:dyDescent="0.2">
      <c r="B1837" s="113" t="s">
        <v>1154</v>
      </c>
      <c r="C1837" s="78" t="s">
        <v>305</v>
      </c>
      <c r="E1837" s="131">
        <v>144881</v>
      </c>
      <c r="F1837" s="136">
        <v>42406</v>
      </c>
      <c r="G1837" s="25" t="s">
        <v>234</v>
      </c>
    </row>
    <row r="1838" spans="1:7" ht="12.75" customHeight="1" x14ac:dyDescent="0.2">
      <c r="B1838" s="113" t="s">
        <v>28</v>
      </c>
      <c r="C1838" s="78" t="s">
        <v>138</v>
      </c>
      <c r="E1838" s="131" t="s">
        <v>29</v>
      </c>
      <c r="F1838" s="136">
        <v>42412</v>
      </c>
      <c r="G1838" s="25" t="s">
        <v>234</v>
      </c>
    </row>
    <row r="1839" spans="1:7" ht="12.75" customHeight="1" x14ac:dyDescent="0.2">
      <c r="B1839" s="113" t="s">
        <v>1154</v>
      </c>
      <c r="C1839" s="78" t="s">
        <v>358</v>
      </c>
      <c r="E1839" s="131">
        <v>144882</v>
      </c>
      <c r="F1839" s="136">
        <v>42413</v>
      </c>
      <c r="G1839" s="25" t="s">
        <v>234</v>
      </c>
    </row>
    <row r="1840" spans="1:7" ht="12.75" customHeight="1" x14ac:dyDescent="0.2">
      <c r="B1840" s="113" t="s">
        <v>28</v>
      </c>
      <c r="C1840" s="78" t="s">
        <v>324</v>
      </c>
      <c r="E1840" s="131" t="s">
        <v>29</v>
      </c>
      <c r="F1840" s="136">
        <v>42413</v>
      </c>
      <c r="G1840" s="25" t="s">
        <v>234</v>
      </c>
    </row>
    <row r="1841" spans="1:7" ht="12.75" customHeight="1" x14ac:dyDescent="0.2">
      <c r="B1841" s="113" t="s">
        <v>28</v>
      </c>
      <c r="C1841" s="78" t="s">
        <v>141</v>
      </c>
      <c r="E1841" s="131" t="s">
        <v>29</v>
      </c>
      <c r="F1841" s="136">
        <v>42441</v>
      </c>
      <c r="G1841" s="25" t="s">
        <v>234</v>
      </c>
    </row>
    <row r="1842" spans="1:7" ht="12.75" customHeight="1" x14ac:dyDescent="0.2">
      <c r="B1842" s="113" t="s">
        <v>1154</v>
      </c>
      <c r="C1842" s="43" t="s">
        <v>6</v>
      </c>
      <c r="D1842" s="83"/>
      <c r="E1842" s="132">
        <v>145086</v>
      </c>
      <c r="F1842" s="90">
        <v>42448</v>
      </c>
      <c r="G1842" s="28" t="s">
        <v>234</v>
      </c>
    </row>
    <row r="1843" spans="1:7" ht="12.75" customHeight="1" x14ac:dyDescent="0.2">
      <c r="A1843" s="83"/>
      <c r="B1843" s="113" t="s">
        <v>1157</v>
      </c>
      <c r="C1843" s="43" t="s">
        <v>6</v>
      </c>
      <c r="D1843" s="83"/>
      <c r="E1843" s="132">
        <v>30784</v>
      </c>
      <c r="F1843" s="90">
        <v>42448</v>
      </c>
      <c r="G1843" s="28" t="s">
        <v>234</v>
      </c>
    </row>
    <row r="1844" spans="1:7" ht="12.75" customHeight="1" x14ac:dyDescent="0.2">
      <c r="A1844" s="83"/>
      <c r="B1844" s="113" t="s">
        <v>1157</v>
      </c>
      <c r="C1844" s="43" t="s">
        <v>156</v>
      </c>
      <c r="D1844" s="83"/>
      <c r="E1844" s="132">
        <v>30784</v>
      </c>
      <c r="F1844" s="90">
        <v>42448</v>
      </c>
      <c r="G1844" s="28" t="s">
        <v>234</v>
      </c>
    </row>
    <row r="1845" spans="1:7" ht="12.75" customHeight="1" x14ac:dyDescent="0.2">
      <c r="A1845" s="83"/>
      <c r="B1845" s="83" t="str">
        <f>Input!$E$4</f>
        <v>Home</v>
      </c>
      <c r="C1845" s="43" t="s">
        <v>328</v>
      </c>
      <c r="D1845" s="83"/>
      <c r="E1845" s="132" t="s">
        <v>29</v>
      </c>
      <c r="F1845" s="90">
        <v>42449</v>
      </c>
      <c r="G1845" s="28" t="s">
        <v>234</v>
      </c>
    </row>
    <row r="1846" spans="1:7" ht="12.75" customHeight="1" x14ac:dyDescent="0.2">
      <c r="B1846" s="113" t="s">
        <v>28</v>
      </c>
      <c r="C1846" s="78" t="s">
        <v>138</v>
      </c>
      <c r="E1846" s="131" t="s">
        <v>29</v>
      </c>
      <c r="F1846" s="136">
        <v>42455</v>
      </c>
      <c r="G1846" s="25" t="s">
        <v>234</v>
      </c>
    </row>
    <row r="1847" spans="1:7" ht="12.75" customHeight="1" x14ac:dyDescent="0.2">
      <c r="A1847" s="83"/>
      <c r="B1847" s="113" t="s">
        <v>1154</v>
      </c>
      <c r="C1847" s="43" t="s">
        <v>349</v>
      </c>
      <c r="D1847" s="83"/>
      <c r="E1847" s="132">
        <v>145179</v>
      </c>
      <c r="F1847" s="90">
        <v>42462</v>
      </c>
      <c r="G1847" s="28" t="s">
        <v>234</v>
      </c>
    </row>
    <row r="1848" spans="1:7" ht="12.75" customHeight="1" x14ac:dyDescent="0.2">
      <c r="B1848" s="113" t="s">
        <v>1154</v>
      </c>
      <c r="C1848" s="43" t="s">
        <v>305</v>
      </c>
      <c r="D1848" s="83"/>
      <c r="E1848" s="132">
        <v>145179</v>
      </c>
      <c r="F1848" s="90">
        <v>42462</v>
      </c>
      <c r="G1848" s="28" t="s">
        <v>234</v>
      </c>
    </row>
    <row r="1849" spans="1:7" ht="12.75" customHeight="1" x14ac:dyDescent="0.2">
      <c r="A1849" s="83"/>
      <c r="B1849" s="83" t="s">
        <v>28</v>
      </c>
      <c r="C1849" s="43" t="s">
        <v>254</v>
      </c>
      <c r="D1849" s="83"/>
      <c r="E1849" s="132" t="s">
        <v>29</v>
      </c>
      <c r="F1849" s="90">
        <v>42462</v>
      </c>
      <c r="G1849" s="28" t="s">
        <v>234</v>
      </c>
    </row>
    <row r="1850" spans="1:7" ht="12.75" customHeight="1" x14ac:dyDescent="0.2">
      <c r="B1850" s="113" t="s">
        <v>28</v>
      </c>
      <c r="C1850" s="78" t="s">
        <v>209</v>
      </c>
      <c r="E1850" s="131" t="s">
        <v>29</v>
      </c>
      <c r="F1850" s="136">
        <v>42466</v>
      </c>
      <c r="G1850" s="25" t="s">
        <v>234</v>
      </c>
    </row>
    <row r="1851" spans="1:7" ht="12.75" customHeight="1" x14ac:dyDescent="0.2">
      <c r="B1851" s="83" t="s">
        <v>1158</v>
      </c>
      <c r="C1851" s="78" t="s">
        <v>269</v>
      </c>
      <c r="E1851" s="131">
        <v>8</v>
      </c>
      <c r="F1851" s="136">
        <v>42469</v>
      </c>
      <c r="G1851" s="25" t="s">
        <v>234</v>
      </c>
    </row>
    <row r="1852" spans="1:7" ht="12.75" customHeight="1" x14ac:dyDescent="0.2">
      <c r="B1852" s="83" t="s">
        <v>1158</v>
      </c>
      <c r="C1852" s="78" t="s">
        <v>243</v>
      </c>
      <c r="E1852" s="131">
        <v>8</v>
      </c>
      <c r="F1852" s="136">
        <v>42469</v>
      </c>
      <c r="G1852" s="25" t="s">
        <v>234</v>
      </c>
    </row>
    <row r="1853" spans="1:7" ht="12.75" customHeight="1" x14ac:dyDescent="0.2">
      <c r="B1853" s="83" t="s">
        <v>1158</v>
      </c>
      <c r="C1853" s="78" t="s">
        <v>361</v>
      </c>
      <c r="E1853" s="131">
        <v>8</v>
      </c>
      <c r="F1853" s="136">
        <v>42469</v>
      </c>
      <c r="G1853" s="25" t="s">
        <v>234</v>
      </c>
    </row>
    <row r="1854" spans="1:7" ht="22.5" customHeight="1" x14ac:dyDescent="0.2">
      <c r="B1854" s="83" t="s">
        <v>1158</v>
      </c>
      <c r="C1854" s="78" t="s">
        <v>362</v>
      </c>
      <c r="E1854" s="131">
        <v>8</v>
      </c>
      <c r="F1854" s="136">
        <v>42469</v>
      </c>
      <c r="G1854" s="25" t="s">
        <v>234</v>
      </c>
    </row>
    <row r="1855" spans="1:7" ht="12.75" customHeight="1" x14ac:dyDescent="0.2">
      <c r="B1855" s="83" t="s">
        <v>1158</v>
      </c>
      <c r="C1855" s="78" t="s">
        <v>363</v>
      </c>
      <c r="E1855" s="131">
        <v>8</v>
      </c>
      <c r="F1855" s="136">
        <v>42469</v>
      </c>
      <c r="G1855" s="25" t="s">
        <v>234</v>
      </c>
    </row>
    <row r="1856" spans="1:7" ht="12.75" customHeight="1" x14ac:dyDescent="0.2">
      <c r="B1856" s="83" t="s">
        <v>1158</v>
      </c>
      <c r="C1856" s="78" t="s">
        <v>365</v>
      </c>
      <c r="E1856" s="131">
        <v>8</v>
      </c>
      <c r="F1856" s="136">
        <v>42469</v>
      </c>
      <c r="G1856" s="25" t="s">
        <v>234</v>
      </c>
    </row>
    <row r="1857" spans="1:7" ht="12.75" customHeight="1" x14ac:dyDescent="0.2">
      <c r="B1857" s="83" t="s">
        <v>1158</v>
      </c>
      <c r="C1857" s="78" t="s">
        <v>364</v>
      </c>
      <c r="E1857" s="131">
        <v>8</v>
      </c>
      <c r="F1857" s="136">
        <v>42469</v>
      </c>
      <c r="G1857" s="25" t="s">
        <v>234</v>
      </c>
    </row>
    <row r="1858" spans="1:7" ht="12.75" customHeight="1" x14ac:dyDescent="0.2">
      <c r="B1858" s="113" t="s">
        <v>28</v>
      </c>
      <c r="C1858" s="78" t="s">
        <v>181</v>
      </c>
      <c r="E1858" s="131" t="s">
        <v>29</v>
      </c>
      <c r="F1858" s="136">
        <v>42469</v>
      </c>
      <c r="G1858" s="25" t="s">
        <v>234</v>
      </c>
    </row>
    <row r="1859" spans="1:7" ht="12.75" customHeight="1" x14ac:dyDescent="0.2">
      <c r="B1859" s="113" t="s">
        <v>28</v>
      </c>
      <c r="C1859" s="78" t="s">
        <v>324</v>
      </c>
      <c r="E1859" s="131" t="s">
        <v>29</v>
      </c>
      <c r="F1859" s="136">
        <v>42475</v>
      </c>
      <c r="G1859" s="25" t="s">
        <v>234</v>
      </c>
    </row>
    <row r="1860" spans="1:7" ht="12.75" customHeight="1" x14ac:dyDescent="0.2">
      <c r="B1860" s="83" t="s">
        <v>1151</v>
      </c>
      <c r="C1860" s="78" t="s">
        <v>247</v>
      </c>
      <c r="E1860" s="131">
        <v>90032</v>
      </c>
      <c r="F1860" s="136">
        <v>42478</v>
      </c>
      <c r="G1860" s="25" t="s">
        <v>234</v>
      </c>
    </row>
    <row r="1861" spans="1:7" ht="12.75" customHeight="1" x14ac:dyDescent="0.2">
      <c r="B1861" s="83" t="s">
        <v>1151</v>
      </c>
      <c r="C1861" s="78" t="s">
        <v>6</v>
      </c>
      <c r="E1861" s="131">
        <v>90032</v>
      </c>
      <c r="F1861" s="136">
        <v>42478</v>
      </c>
      <c r="G1861" s="25" t="s">
        <v>234</v>
      </c>
    </row>
    <row r="1862" spans="1:7" ht="22.5" customHeight="1" x14ac:dyDescent="0.2">
      <c r="A1862" s="83"/>
      <c r="B1862" s="113" t="s">
        <v>1154</v>
      </c>
      <c r="C1862" s="43" t="s">
        <v>490</v>
      </c>
      <c r="D1862" s="83"/>
      <c r="E1862" s="132">
        <v>145310</v>
      </c>
      <c r="F1862" s="90">
        <v>42483</v>
      </c>
      <c r="G1862" s="28" t="s">
        <v>234</v>
      </c>
    </row>
    <row r="1863" spans="1:7" ht="12.75" customHeight="1" x14ac:dyDescent="0.2">
      <c r="B1863" s="113" t="s">
        <v>1154</v>
      </c>
      <c r="C1863" s="43" t="s">
        <v>298</v>
      </c>
      <c r="D1863" s="83"/>
      <c r="E1863" s="132">
        <v>145319</v>
      </c>
      <c r="F1863" s="90">
        <v>42483</v>
      </c>
      <c r="G1863" s="28" t="s">
        <v>234</v>
      </c>
    </row>
    <row r="1864" spans="1:7" ht="12.75" customHeight="1" x14ac:dyDescent="0.2">
      <c r="A1864" s="83"/>
      <c r="B1864" s="113" t="s">
        <v>1157</v>
      </c>
      <c r="C1864" s="43" t="s">
        <v>1</v>
      </c>
      <c r="D1864" s="83"/>
      <c r="E1864" s="132">
        <v>31028</v>
      </c>
      <c r="F1864" s="90">
        <v>42483</v>
      </c>
      <c r="G1864" s="28" t="s">
        <v>234</v>
      </c>
    </row>
    <row r="1865" spans="1:7" ht="33.75" customHeight="1" x14ac:dyDescent="0.2">
      <c r="A1865" s="83"/>
      <c r="B1865" s="83" t="str">
        <f>Input!$E$4</f>
        <v>Home</v>
      </c>
      <c r="C1865" s="43" t="s">
        <v>359</v>
      </c>
      <c r="D1865" s="83"/>
      <c r="E1865" s="132" t="s">
        <v>29</v>
      </c>
      <c r="F1865" s="90">
        <v>42484</v>
      </c>
      <c r="G1865" s="28" t="s">
        <v>234</v>
      </c>
    </row>
    <row r="1866" spans="1:7" ht="12.75" customHeight="1" x14ac:dyDescent="0.2">
      <c r="A1866" s="113" t="s">
        <v>436</v>
      </c>
      <c r="B1866" s="113" t="s">
        <v>1157</v>
      </c>
      <c r="C1866" s="78" t="s">
        <v>288</v>
      </c>
      <c r="E1866" s="131">
        <v>31207</v>
      </c>
      <c r="F1866" s="136">
        <v>42497</v>
      </c>
      <c r="G1866" s="25" t="s">
        <v>234</v>
      </c>
    </row>
    <row r="1867" spans="1:7" ht="12.75" customHeight="1" x14ac:dyDescent="0.2">
      <c r="A1867" s="113" t="s">
        <v>437</v>
      </c>
      <c r="B1867" s="113" t="s">
        <v>1157</v>
      </c>
      <c r="C1867" s="78" t="s">
        <v>366</v>
      </c>
      <c r="E1867" s="131">
        <v>31207</v>
      </c>
      <c r="F1867" s="136">
        <v>42497</v>
      </c>
      <c r="G1867" s="25" t="s">
        <v>234</v>
      </c>
    </row>
    <row r="1868" spans="1:7" ht="12.75" customHeight="1" x14ac:dyDescent="0.2">
      <c r="B1868" s="113" t="s">
        <v>28</v>
      </c>
      <c r="C1868" s="78" t="s">
        <v>138</v>
      </c>
      <c r="E1868" s="131" t="s">
        <v>29</v>
      </c>
      <c r="F1868" s="136">
        <v>42500</v>
      </c>
      <c r="G1868" s="25" t="s">
        <v>234</v>
      </c>
    </row>
    <row r="1869" spans="1:7" ht="12.75" customHeight="1" x14ac:dyDescent="0.2">
      <c r="A1869" s="83"/>
      <c r="B1869" s="83" t="s">
        <v>1151</v>
      </c>
      <c r="C1869" s="43" t="s">
        <v>31</v>
      </c>
      <c r="D1869" s="83"/>
      <c r="E1869" s="132">
        <v>91142</v>
      </c>
      <c r="F1869" s="90">
        <v>42511</v>
      </c>
      <c r="G1869" s="28" t="s">
        <v>234</v>
      </c>
    </row>
    <row r="1870" spans="1:7" ht="12.75" customHeight="1" x14ac:dyDescent="0.2">
      <c r="A1870" s="83"/>
      <c r="B1870" s="83" t="s">
        <v>1151</v>
      </c>
      <c r="C1870" s="43" t="s">
        <v>32</v>
      </c>
      <c r="D1870" s="83"/>
      <c r="E1870" s="132">
        <v>91142</v>
      </c>
      <c r="F1870" s="90">
        <v>42511</v>
      </c>
      <c r="G1870" s="28" t="s">
        <v>234</v>
      </c>
    </row>
    <row r="1871" spans="1:7" ht="12.75" customHeight="1" x14ac:dyDescent="0.2">
      <c r="A1871" s="83"/>
      <c r="B1871" s="83" t="s">
        <v>1151</v>
      </c>
      <c r="C1871" s="43" t="s">
        <v>126</v>
      </c>
      <c r="D1871" s="83"/>
      <c r="E1871" s="132">
        <v>91142</v>
      </c>
      <c r="F1871" s="90">
        <v>42511</v>
      </c>
      <c r="G1871" s="28" t="s">
        <v>234</v>
      </c>
    </row>
    <row r="1872" spans="1:7" ht="12.75" customHeight="1" x14ac:dyDescent="0.2">
      <c r="A1872" s="83"/>
      <c r="B1872" s="83" t="s">
        <v>1151</v>
      </c>
      <c r="C1872" s="43" t="s">
        <v>232</v>
      </c>
      <c r="D1872" s="83"/>
      <c r="E1872" s="132">
        <v>91142</v>
      </c>
      <c r="F1872" s="90">
        <v>42511</v>
      </c>
      <c r="G1872" s="28" t="s">
        <v>234</v>
      </c>
    </row>
    <row r="1873" spans="1:7" ht="12.75" customHeight="1" x14ac:dyDescent="0.2">
      <c r="A1873" s="83"/>
      <c r="B1873" s="83" t="s">
        <v>1151</v>
      </c>
      <c r="C1873" s="43" t="s">
        <v>290</v>
      </c>
      <c r="D1873" s="83"/>
      <c r="E1873" s="132">
        <v>91142</v>
      </c>
      <c r="F1873" s="90">
        <v>42511</v>
      </c>
      <c r="G1873" s="28" t="s">
        <v>234</v>
      </c>
    </row>
    <row r="1874" spans="1:7" ht="12.75" customHeight="1" x14ac:dyDescent="0.2">
      <c r="A1874" s="83"/>
      <c r="B1874" s="83" t="s">
        <v>1151</v>
      </c>
      <c r="C1874" s="43" t="s">
        <v>157</v>
      </c>
      <c r="D1874" s="83"/>
      <c r="E1874" s="132">
        <v>91142</v>
      </c>
      <c r="F1874" s="90">
        <v>42511</v>
      </c>
      <c r="G1874" s="28" t="s">
        <v>234</v>
      </c>
    </row>
    <row r="1875" spans="1:7" ht="12.75" customHeight="1" x14ac:dyDescent="0.2">
      <c r="A1875" s="83"/>
      <c r="B1875" s="83" t="s">
        <v>1151</v>
      </c>
      <c r="C1875" s="43" t="s">
        <v>284</v>
      </c>
      <c r="D1875" s="83"/>
      <c r="E1875" s="132">
        <v>91142</v>
      </c>
      <c r="F1875" s="90">
        <v>42511</v>
      </c>
      <c r="G1875" s="28" t="s">
        <v>234</v>
      </c>
    </row>
    <row r="1876" spans="1:7" ht="12.75" customHeight="1" x14ac:dyDescent="0.2">
      <c r="A1876" s="83"/>
      <c r="B1876" s="83" t="s">
        <v>1151</v>
      </c>
      <c r="C1876" s="43" t="s">
        <v>3</v>
      </c>
      <c r="D1876" s="83"/>
      <c r="E1876" s="132">
        <v>91142</v>
      </c>
      <c r="F1876" s="90">
        <v>42511</v>
      </c>
      <c r="G1876" s="28" t="s">
        <v>234</v>
      </c>
    </row>
    <row r="1877" spans="1:7" ht="12.75" customHeight="1" x14ac:dyDescent="0.2">
      <c r="B1877" s="113" t="s">
        <v>1157</v>
      </c>
      <c r="C1877" s="78" t="s">
        <v>156</v>
      </c>
      <c r="E1877" s="131">
        <v>31444</v>
      </c>
      <c r="F1877" s="136">
        <v>42511</v>
      </c>
      <c r="G1877" s="25" t="s">
        <v>234</v>
      </c>
    </row>
    <row r="1878" spans="1:7" ht="12.75" customHeight="1" x14ac:dyDescent="0.2">
      <c r="B1878" s="113" t="s">
        <v>1157</v>
      </c>
      <c r="C1878" s="78" t="s">
        <v>31</v>
      </c>
      <c r="E1878" s="131">
        <v>31444</v>
      </c>
      <c r="F1878" s="136">
        <v>42511</v>
      </c>
      <c r="G1878" s="25" t="s">
        <v>234</v>
      </c>
    </row>
    <row r="1879" spans="1:7" ht="12.75" customHeight="1" x14ac:dyDescent="0.2">
      <c r="B1879" s="113" t="s">
        <v>1157</v>
      </c>
      <c r="C1879" s="78" t="s">
        <v>126</v>
      </c>
      <c r="E1879" s="131">
        <v>31444</v>
      </c>
      <c r="F1879" s="136">
        <v>42511</v>
      </c>
      <c r="G1879" s="25" t="s">
        <v>234</v>
      </c>
    </row>
    <row r="1880" spans="1:7" ht="12.75" customHeight="1" x14ac:dyDescent="0.2">
      <c r="B1880" s="113" t="s">
        <v>1157</v>
      </c>
      <c r="C1880" s="78" t="s">
        <v>232</v>
      </c>
      <c r="E1880" s="131">
        <v>31444</v>
      </c>
      <c r="F1880" s="136">
        <v>42511</v>
      </c>
      <c r="G1880" s="25" t="s">
        <v>234</v>
      </c>
    </row>
    <row r="1881" spans="1:7" ht="12.75" customHeight="1" x14ac:dyDescent="0.2">
      <c r="B1881" s="83" t="s">
        <v>1151</v>
      </c>
      <c r="C1881" s="78" t="s">
        <v>24</v>
      </c>
      <c r="E1881" s="131">
        <v>91284</v>
      </c>
      <c r="F1881" s="136">
        <v>42519</v>
      </c>
      <c r="G1881" s="25" t="s">
        <v>234</v>
      </c>
    </row>
    <row r="1882" spans="1:7" ht="12.75" customHeight="1" x14ac:dyDescent="0.2">
      <c r="B1882" s="113" t="s">
        <v>1154</v>
      </c>
      <c r="C1882" s="78" t="s">
        <v>305</v>
      </c>
      <c r="E1882" s="131">
        <v>145528</v>
      </c>
      <c r="F1882" s="136">
        <v>42519</v>
      </c>
      <c r="G1882" s="25" t="s">
        <v>234</v>
      </c>
    </row>
    <row r="1883" spans="1:7" ht="12.75" customHeight="1" x14ac:dyDescent="0.2">
      <c r="B1883" s="113" t="s">
        <v>28</v>
      </c>
      <c r="C1883" s="78" t="s">
        <v>254</v>
      </c>
      <c r="E1883" s="131" t="s">
        <v>29</v>
      </c>
      <c r="F1883" s="136">
        <v>42520</v>
      </c>
      <c r="G1883" s="25" t="s">
        <v>234</v>
      </c>
    </row>
    <row r="1884" spans="1:7" ht="12.75" customHeight="1" x14ac:dyDescent="0.2">
      <c r="A1884" s="83"/>
      <c r="B1884" s="113" t="s">
        <v>1157</v>
      </c>
      <c r="C1884" s="43" t="s">
        <v>32</v>
      </c>
      <c r="D1884" s="83"/>
      <c r="E1884" s="132">
        <v>31693</v>
      </c>
      <c r="F1884" s="90">
        <v>42525</v>
      </c>
      <c r="G1884" s="28" t="s">
        <v>234</v>
      </c>
    </row>
    <row r="1885" spans="1:7" ht="12.75" customHeight="1" x14ac:dyDescent="0.2">
      <c r="A1885" s="83"/>
      <c r="B1885" s="113" t="s">
        <v>1157</v>
      </c>
      <c r="C1885" s="43" t="s">
        <v>284</v>
      </c>
      <c r="D1885" s="83"/>
      <c r="E1885" s="132">
        <v>31693</v>
      </c>
      <c r="F1885" s="90">
        <v>42525</v>
      </c>
      <c r="G1885" s="28" t="s">
        <v>234</v>
      </c>
    </row>
    <row r="1886" spans="1:7" ht="22.5" customHeight="1" x14ac:dyDescent="0.2">
      <c r="A1886" s="83"/>
      <c r="B1886" s="113" t="s">
        <v>1157</v>
      </c>
      <c r="C1886" s="49" t="s">
        <v>233</v>
      </c>
      <c r="D1886" s="122"/>
      <c r="E1886" s="132">
        <v>31693</v>
      </c>
      <c r="F1886" s="90">
        <v>42525</v>
      </c>
      <c r="G1886" s="28" t="s">
        <v>234</v>
      </c>
    </row>
    <row r="1887" spans="1:7" ht="12.75" customHeight="1" x14ac:dyDescent="0.2">
      <c r="B1887" s="113" t="s">
        <v>199</v>
      </c>
      <c r="C1887" s="78" t="s">
        <v>367</v>
      </c>
      <c r="E1887" s="131" t="s">
        <v>29</v>
      </c>
      <c r="F1887" s="136">
        <v>42529</v>
      </c>
      <c r="G1887" s="25" t="s">
        <v>234</v>
      </c>
    </row>
    <row r="1888" spans="1:7" ht="12.75" customHeight="1" x14ac:dyDescent="0.2">
      <c r="B1888" s="113" t="s">
        <v>1154</v>
      </c>
      <c r="C1888" s="43" t="s">
        <v>6</v>
      </c>
      <c r="D1888" s="83"/>
      <c r="E1888" s="132">
        <v>145659</v>
      </c>
      <c r="F1888" s="90">
        <v>42533</v>
      </c>
      <c r="G1888" s="28" t="s">
        <v>234</v>
      </c>
    </row>
    <row r="1889" spans="1:7" ht="12.75" customHeight="1" x14ac:dyDescent="0.2">
      <c r="A1889" s="83"/>
      <c r="B1889" s="113" t="s">
        <v>1157</v>
      </c>
      <c r="C1889" s="43" t="s">
        <v>10</v>
      </c>
      <c r="D1889" s="83"/>
      <c r="E1889" s="132">
        <v>31807</v>
      </c>
      <c r="F1889" s="90">
        <v>42533</v>
      </c>
      <c r="G1889" s="28" t="s">
        <v>234</v>
      </c>
    </row>
    <row r="1890" spans="1:7" ht="12.75" customHeight="1" x14ac:dyDescent="0.2">
      <c r="A1890" s="83"/>
      <c r="B1890" s="113" t="s">
        <v>1157</v>
      </c>
      <c r="C1890" s="43" t="s">
        <v>285</v>
      </c>
      <c r="D1890" s="83"/>
      <c r="E1890" s="132">
        <v>31807</v>
      </c>
      <c r="F1890" s="90">
        <v>42533</v>
      </c>
      <c r="G1890" s="28" t="s">
        <v>234</v>
      </c>
    </row>
    <row r="1891" spans="1:7" ht="12.75" customHeight="1" x14ac:dyDescent="0.2">
      <c r="A1891" s="83"/>
      <c r="B1891" s="113" t="s">
        <v>1157</v>
      </c>
      <c r="C1891" s="43" t="s">
        <v>157</v>
      </c>
      <c r="D1891" s="83"/>
      <c r="E1891" s="132">
        <v>31807</v>
      </c>
      <c r="F1891" s="90">
        <v>42533</v>
      </c>
      <c r="G1891" s="28" t="s">
        <v>234</v>
      </c>
    </row>
    <row r="1892" spans="1:7" x14ac:dyDescent="0.2">
      <c r="A1892" s="83"/>
      <c r="B1892" s="113" t="s">
        <v>1157</v>
      </c>
      <c r="C1892" s="43" t="s">
        <v>6</v>
      </c>
      <c r="D1892" s="83"/>
      <c r="E1892" s="132">
        <v>31817</v>
      </c>
      <c r="F1892" s="90">
        <v>42533</v>
      </c>
      <c r="G1892" s="28" t="s">
        <v>234</v>
      </c>
    </row>
    <row r="1893" spans="1:7" ht="12.75" customHeight="1" x14ac:dyDescent="0.2">
      <c r="A1893" s="83"/>
      <c r="B1893" s="83" t="s">
        <v>28</v>
      </c>
      <c r="C1893" s="43" t="s">
        <v>324</v>
      </c>
      <c r="D1893" s="83"/>
      <c r="E1893" s="132" t="s">
        <v>29</v>
      </c>
      <c r="F1893" s="90">
        <v>42533</v>
      </c>
      <c r="G1893" s="28" t="s">
        <v>234</v>
      </c>
    </row>
    <row r="1894" spans="1:7" ht="12.75" customHeight="1" x14ac:dyDescent="0.2">
      <c r="A1894" s="83"/>
      <c r="B1894" s="83" t="str">
        <f>Input!$E$4</f>
        <v>Home</v>
      </c>
      <c r="C1894" s="43" t="s">
        <v>328</v>
      </c>
      <c r="D1894" s="83"/>
      <c r="E1894" s="132" t="s">
        <v>29</v>
      </c>
      <c r="F1894" s="90">
        <v>42539</v>
      </c>
      <c r="G1894" s="28" t="s">
        <v>234</v>
      </c>
    </row>
    <row r="1895" spans="1:7" ht="12.75" customHeight="1" x14ac:dyDescent="0.2">
      <c r="A1895" s="83"/>
      <c r="B1895" s="113" t="s">
        <v>1154</v>
      </c>
      <c r="C1895" s="43" t="s">
        <v>10</v>
      </c>
      <c r="D1895" s="83"/>
      <c r="E1895" s="132">
        <v>145807</v>
      </c>
      <c r="F1895" s="90">
        <v>42547</v>
      </c>
      <c r="G1895" s="28" t="s">
        <v>234</v>
      </c>
    </row>
    <row r="1896" spans="1:7" ht="12.75" customHeight="1" x14ac:dyDescent="0.2">
      <c r="A1896" s="83"/>
      <c r="B1896" s="83" t="s">
        <v>28</v>
      </c>
      <c r="C1896" s="43" t="s">
        <v>265</v>
      </c>
      <c r="D1896" s="83"/>
      <c r="E1896" s="132" t="s">
        <v>29</v>
      </c>
      <c r="F1896" s="90">
        <v>42555</v>
      </c>
      <c r="G1896" s="28" t="s">
        <v>234</v>
      </c>
    </row>
    <row r="1897" spans="1:7" ht="12.75" customHeight="1" x14ac:dyDescent="0.2">
      <c r="A1897" s="83"/>
      <c r="B1897" s="83" t="s">
        <v>28</v>
      </c>
      <c r="C1897" s="43" t="s">
        <v>133</v>
      </c>
      <c r="D1897" s="83"/>
      <c r="E1897" s="132" t="s">
        <v>29</v>
      </c>
      <c r="F1897" s="90">
        <v>42555</v>
      </c>
      <c r="G1897" s="28" t="s">
        <v>234</v>
      </c>
    </row>
    <row r="1898" spans="1:7" ht="12.75" customHeight="1" x14ac:dyDescent="0.2">
      <c r="A1898" s="83"/>
      <c r="B1898" s="83" t="s">
        <v>28</v>
      </c>
      <c r="C1898" s="43" t="s">
        <v>369</v>
      </c>
      <c r="D1898" s="83"/>
      <c r="E1898" s="132" t="s">
        <v>29</v>
      </c>
      <c r="F1898" s="90">
        <v>42560</v>
      </c>
      <c r="G1898" s="28" t="s">
        <v>234</v>
      </c>
    </row>
    <row r="1899" spans="1:7" ht="12.75" customHeight="1" x14ac:dyDescent="0.2">
      <c r="A1899" s="83"/>
      <c r="B1899" s="83" t="s">
        <v>1158</v>
      </c>
      <c r="C1899" s="43" t="s">
        <v>269</v>
      </c>
      <c r="D1899" s="83"/>
      <c r="E1899" s="132">
        <v>8</v>
      </c>
      <c r="F1899" s="90">
        <v>42561</v>
      </c>
      <c r="G1899" s="28" t="s">
        <v>234</v>
      </c>
    </row>
    <row r="1900" spans="1:7" ht="12.75" customHeight="1" x14ac:dyDescent="0.2">
      <c r="A1900" s="83"/>
      <c r="B1900" s="83" t="s">
        <v>28</v>
      </c>
      <c r="C1900" s="43" t="s">
        <v>181</v>
      </c>
      <c r="D1900" s="83"/>
      <c r="E1900" s="132" t="s">
        <v>29</v>
      </c>
      <c r="F1900" s="90">
        <v>42561</v>
      </c>
      <c r="G1900" s="28" t="s">
        <v>234</v>
      </c>
    </row>
    <row r="1901" spans="1:7" ht="12.75" customHeight="1" x14ac:dyDescent="0.2">
      <c r="B1901" s="83" t="s">
        <v>1151</v>
      </c>
      <c r="C1901" s="78" t="s">
        <v>285</v>
      </c>
      <c r="E1901" s="131">
        <v>92346</v>
      </c>
      <c r="F1901" s="136">
        <v>42567</v>
      </c>
      <c r="G1901" s="25" t="s">
        <v>234</v>
      </c>
    </row>
    <row r="1902" spans="1:7" ht="12.75" customHeight="1" x14ac:dyDescent="0.2">
      <c r="B1902" s="83" t="s">
        <v>1151</v>
      </c>
      <c r="C1902" s="78" t="s">
        <v>10</v>
      </c>
      <c r="E1902" s="131">
        <v>92346</v>
      </c>
      <c r="F1902" s="136">
        <v>42567</v>
      </c>
      <c r="G1902" s="25" t="s">
        <v>234</v>
      </c>
    </row>
    <row r="1903" spans="1:7" ht="12.75" customHeight="1" x14ac:dyDescent="0.2">
      <c r="B1903" s="83" t="s">
        <v>1151</v>
      </c>
      <c r="C1903" s="78" t="s">
        <v>246</v>
      </c>
      <c r="E1903" s="131">
        <v>92346</v>
      </c>
      <c r="F1903" s="136">
        <v>42567</v>
      </c>
      <c r="G1903" s="25" t="s">
        <v>234</v>
      </c>
    </row>
    <row r="1904" spans="1:7" ht="12.75" customHeight="1" x14ac:dyDescent="0.2">
      <c r="B1904" s="83" t="s">
        <v>1151</v>
      </c>
      <c r="C1904" s="78" t="s">
        <v>287</v>
      </c>
      <c r="E1904" s="131">
        <v>92346</v>
      </c>
      <c r="F1904" s="136">
        <v>42567</v>
      </c>
      <c r="G1904" s="25" t="s">
        <v>234</v>
      </c>
    </row>
    <row r="1905" spans="1:7" ht="12.75" customHeight="1" x14ac:dyDescent="0.2">
      <c r="B1905" s="83" t="s">
        <v>1151</v>
      </c>
      <c r="C1905" s="78" t="s">
        <v>247</v>
      </c>
      <c r="E1905" s="131">
        <v>92346</v>
      </c>
      <c r="F1905" s="136">
        <v>42567</v>
      </c>
      <c r="G1905" s="25" t="s">
        <v>234</v>
      </c>
    </row>
    <row r="1906" spans="1:7" ht="12.75" customHeight="1" x14ac:dyDescent="0.2">
      <c r="B1906" s="83" t="s">
        <v>1151</v>
      </c>
      <c r="C1906" s="78" t="s">
        <v>6</v>
      </c>
      <c r="E1906" s="131">
        <v>92346</v>
      </c>
      <c r="F1906" s="136">
        <v>42567</v>
      </c>
      <c r="G1906" s="25" t="s">
        <v>234</v>
      </c>
    </row>
    <row r="1907" spans="1:7" x14ac:dyDescent="0.2">
      <c r="A1907" s="83"/>
      <c r="B1907" s="113" t="s">
        <v>1157</v>
      </c>
      <c r="C1907" s="43" t="s">
        <v>156</v>
      </c>
      <c r="D1907" s="83"/>
      <c r="E1907" s="132">
        <v>32204</v>
      </c>
      <c r="F1907" s="90">
        <v>42570</v>
      </c>
      <c r="G1907" s="28" t="s">
        <v>234</v>
      </c>
    </row>
    <row r="1908" spans="1:7" x14ac:dyDescent="0.2">
      <c r="B1908" s="113" t="s">
        <v>1154</v>
      </c>
      <c r="C1908" s="78" t="s">
        <v>303</v>
      </c>
      <c r="E1908" s="131">
        <v>145954</v>
      </c>
      <c r="F1908" s="136">
        <v>42574</v>
      </c>
      <c r="G1908" s="25" t="s">
        <v>234</v>
      </c>
    </row>
    <row r="1909" spans="1:7" x14ac:dyDescent="0.2">
      <c r="B1909" s="113" t="s">
        <v>1154</v>
      </c>
      <c r="C1909" s="43" t="s">
        <v>305</v>
      </c>
      <c r="D1909" s="83"/>
      <c r="E1909" s="132">
        <v>145977</v>
      </c>
      <c r="F1909" s="90">
        <v>42575</v>
      </c>
      <c r="G1909" s="28" t="s">
        <v>234</v>
      </c>
    </row>
    <row r="1910" spans="1:7" ht="22.5" x14ac:dyDescent="0.2">
      <c r="B1910" s="113" t="s">
        <v>1154</v>
      </c>
      <c r="C1910" s="43" t="s">
        <v>344</v>
      </c>
      <c r="D1910" s="83"/>
      <c r="E1910" s="132">
        <v>146006</v>
      </c>
      <c r="F1910" s="90">
        <v>42581</v>
      </c>
      <c r="G1910" s="28" t="s">
        <v>234</v>
      </c>
    </row>
    <row r="1911" spans="1:7" x14ac:dyDescent="0.2">
      <c r="A1911" s="83"/>
      <c r="B1911" s="83" t="s">
        <v>28</v>
      </c>
      <c r="C1911" s="43" t="s">
        <v>254</v>
      </c>
      <c r="D1911" s="83"/>
      <c r="E1911" s="132" t="s">
        <v>29</v>
      </c>
      <c r="F1911" s="90">
        <v>42581</v>
      </c>
      <c r="G1911" s="28" t="s">
        <v>234</v>
      </c>
    </row>
    <row r="1912" spans="1:7" x14ac:dyDescent="0.2">
      <c r="B1912" s="113" t="s">
        <v>28</v>
      </c>
      <c r="C1912" s="78" t="s">
        <v>369</v>
      </c>
      <c r="E1912" s="131" t="s">
        <v>29</v>
      </c>
      <c r="F1912" s="136">
        <v>42588</v>
      </c>
      <c r="G1912" s="25" t="s">
        <v>234</v>
      </c>
    </row>
    <row r="1913" spans="1:7" x14ac:dyDescent="0.2">
      <c r="B1913" s="113" t="s">
        <v>28</v>
      </c>
      <c r="C1913" s="78" t="s">
        <v>138</v>
      </c>
      <c r="E1913" s="131" t="s">
        <v>29</v>
      </c>
      <c r="F1913" s="136">
        <v>42590</v>
      </c>
      <c r="G1913" s="25" t="s">
        <v>234</v>
      </c>
    </row>
    <row r="1914" spans="1:7" x14ac:dyDescent="0.2">
      <c r="A1914" s="113" t="s">
        <v>431</v>
      </c>
      <c r="B1914" s="113" t="s">
        <v>1157</v>
      </c>
      <c r="C1914" s="78" t="s">
        <v>371</v>
      </c>
      <c r="E1914" s="131">
        <v>32406</v>
      </c>
      <c r="F1914" s="136">
        <v>42595</v>
      </c>
      <c r="G1914" s="25" t="s">
        <v>234</v>
      </c>
    </row>
    <row r="1915" spans="1:7" ht="22.5" x14ac:dyDescent="0.2">
      <c r="B1915" s="113" t="s">
        <v>1157</v>
      </c>
      <c r="C1915" s="78" t="s">
        <v>370</v>
      </c>
      <c r="E1915" s="131">
        <v>32406</v>
      </c>
      <c r="F1915" s="136">
        <v>42595</v>
      </c>
      <c r="G1915" s="25" t="s">
        <v>234</v>
      </c>
    </row>
    <row r="1916" spans="1:7" x14ac:dyDescent="0.2">
      <c r="B1916" s="113" t="s">
        <v>28</v>
      </c>
      <c r="C1916" s="78" t="s">
        <v>324</v>
      </c>
      <c r="E1916" s="131" t="s">
        <v>29</v>
      </c>
      <c r="F1916" s="136">
        <v>42595</v>
      </c>
      <c r="G1916" s="25" t="s">
        <v>234</v>
      </c>
    </row>
    <row r="1917" spans="1:7" x14ac:dyDescent="0.2">
      <c r="B1917" s="113" t="s">
        <v>28</v>
      </c>
      <c r="C1917" s="78" t="s">
        <v>221</v>
      </c>
      <c r="E1917" s="131" t="s">
        <v>29</v>
      </c>
      <c r="F1917" s="136">
        <v>42614</v>
      </c>
      <c r="G1917" s="25" t="s">
        <v>234</v>
      </c>
    </row>
    <row r="1918" spans="1:7" x14ac:dyDescent="0.2">
      <c r="B1918" s="113" t="s">
        <v>1154</v>
      </c>
      <c r="C1918" s="78" t="s">
        <v>6</v>
      </c>
      <c r="E1918" s="131">
        <v>146191</v>
      </c>
      <c r="F1918" s="136">
        <v>42623</v>
      </c>
      <c r="G1918" s="25" t="s">
        <v>234</v>
      </c>
    </row>
    <row r="1919" spans="1:7" x14ac:dyDescent="0.2">
      <c r="B1919" s="113" t="s">
        <v>1157</v>
      </c>
      <c r="C1919" s="78" t="s">
        <v>6</v>
      </c>
      <c r="E1919" s="131">
        <v>32757</v>
      </c>
      <c r="F1919" s="136">
        <v>42623</v>
      </c>
      <c r="G1919" s="25" t="s">
        <v>234</v>
      </c>
    </row>
    <row r="1920" spans="1:7" x14ac:dyDescent="0.2">
      <c r="B1920" s="113" t="s">
        <v>28</v>
      </c>
      <c r="C1920" s="78" t="s">
        <v>141</v>
      </c>
      <c r="E1920" s="131" t="s">
        <v>29</v>
      </c>
      <c r="F1920" s="136">
        <v>42623</v>
      </c>
      <c r="G1920" s="25" t="s">
        <v>234</v>
      </c>
    </row>
    <row r="1921" spans="1:7" x14ac:dyDescent="0.2">
      <c r="A1921" s="83"/>
      <c r="B1921" s="113" t="s">
        <v>1157</v>
      </c>
      <c r="C1921" s="43" t="s">
        <v>156</v>
      </c>
      <c r="D1921" s="83"/>
      <c r="E1921" s="132">
        <v>32804</v>
      </c>
      <c r="F1921" s="90">
        <v>42630</v>
      </c>
      <c r="G1921" s="28" t="s">
        <v>234</v>
      </c>
    </row>
    <row r="1922" spans="1:7" x14ac:dyDescent="0.2">
      <c r="A1922" s="83"/>
      <c r="B1922" s="83" t="str">
        <f>Input!$E$4</f>
        <v>Home</v>
      </c>
      <c r="C1922" s="43" t="s">
        <v>328</v>
      </c>
      <c r="D1922" s="83"/>
      <c r="E1922" s="132" t="s">
        <v>29</v>
      </c>
      <c r="F1922" s="90">
        <v>42630</v>
      </c>
      <c r="G1922" s="28" t="s">
        <v>234</v>
      </c>
    </row>
    <row r="1923" spans="1:7" x14ac:dyDescent="0.2">
      <c r="A1923" s="83"/>
      <c r="B1923" s="83" t="s">
        <v>28</v>
      </c>
      <c r="C1923" s="43" t="s">
        <v>120</v>
      </c>
      <c r="D1923" s="83"/>
      <c r="E1923" s="132" t="s">
        <v>29</v>
      </c>
      <c r="F1923" s="90">
        <v>42631</v>
      </c>
      <c r="G1923" s="28" t="s">
        <v>234</v>
      </c>
    </row>
    <row r="1924" spans="1:7" x14ac:dyDescent="0.2">
      <c r="A1924" s="83"/>
      <c r="B1924" s="83" t="s">
        <v>28</v>
      </c>
      <c r="C1924" s="43" t="s">
        <v>372</v>
      </c>
      <c r="D1924" s="83"/>
      <c r="E1924" s="132" t="s">
        <v>29</v>
      </c>
      <c r="F1924" s="90">
        <v>42631</v>
      </c>
      <c r="G1924" s="28" t="s">
        <v>234</v>
      </c>
    </row>
    <row r="1925" spans="1:7" x14ac:dyDescent="0.2">
      <c r="A1925" s="83"/>
      <c r="B1925" s="83" t="s">
        <v>216</v>
      </c>
      <c r="C1925" s="43" t="s">
        <v>220</v>
      </c>
      <c r="D1925" s="83"/>
      <c r="E1925" s="132" t="s">
        <v>29</v>
      </c>
      <c r="F1925" s="90">
        <v>42631</v>
      </c>
      <c r="G1925" s="28" t="s">
        <v>234</v>
      </c>
    </row>
    <row r="1926" spans="1:7" x14ac:dyDescent="0.2">
      <c r="A1926" s="83"/>
      <c r="B1926" s="83" t="s">
        <v>28</v>
      </c>
      <c r="C1926" s="43" t="s">
        <v>254</v>
      </c>
      <c r="D1926" s="83"/>
      <c r="E1926" s="132" t="s">
        <v>29</v>
      </c>
      <c r="F1926" s="90">
        <v>42634</v>
      </c>
      <c r="G1926" s="28" t="s">
        <v>234</v>
      </c>
    </row>
    <row r="1927" spans="1:7" x14ac:dyDescent="0.2">
      <c r="B1927" s="113" t="s">
        <v>1154</v>
      </c>
      <c r="C1927" s="43" t="s">
        <v>305</v>
      </c>
      <c r="D1927" s="83"/>
      <c r="E1927" s="132">
        <v>146247</v>
      </c>
      <c r="F1927" s="90">
        <v>42635</v>
      </c>
      <c r="G1927" s="28" t="s">
        <v>234</v>
      </c>
    </row>
    <row r="1928" spans="1:7" x14ac:dyDescent="0.2">
      <c r="B1928" s="113" t="s">
        <v>28</v>
      </c>
      <c r="C1928" s="78" t="s">
        <v>373</v>
      </c>
      <c r="E1928" s="131" t="s">
        <v>29</v>
      </c>
      <c r="F1928" s="136">
        <v>42635</v>
      </c>
      <c r="G1928" s="25" t="s">
        <v>234</v>
      </c>
    </row>
    <row r="1929" spans="1:7" ht="22.5" x14ac:dyDescent="0.2">
      <c r="A1929" s="83"/>
      <c r="B1929" s="83" t="str">
        <f>Input!$E$4</f>
        <v>Home</v>
      </c>
      <c r="C1929" s="43" t="s">
        <v>360</v>
      </c>
      <c r="D1929" s="83"/>
      <c r="E1929" s="132" t="s">
        <v>29</v>
      </c>
      <c r="F1929" s="90">
        <v>42645</v>
      </c>
      <c r="G1929" s="28" t="s">
        <v>234</v>
      </c>
    </row>
    <row r="1930" spans="1:7" x14ac:dyDescent="0.2">
      <c r="A1930" s="83"/>
      <c r="B1930" s="83" t="s">
        <v>1158</v>
      </c>
      <c r="C1930" s="43" t="s">
        <v>269</v>
      </c>
      <c r="D1930" s="83"/>
      <c r="E1930" s="132">
        <v>8</v>
      </c>
      <c r="F1930" s="90">
        <v>42651</v>
      </c>
      <c r="G1930" s="28" t="s">
        <v>234</v>
      </c>
    </row>
    <row r="1931" spans="1:7" x14ac:dyDescent="0.2">
      <c r="A1931" s="83"/>
      <c r="B1931" s="83" t="s">
        <v>28</v>
      </c>
      <c r="C1931" s="43" t="s">
        <v>181</v>
      </c>
      <c r="D1931" s="83"/>
      <c r="E1931" s="132" t="s">
        <v>29</v>
      </c>
      <c r="F1931" s="90">
        <v>42651</v>
      </c>
      <c r="G1931" s="28" t="s">
        <v>234</v>
      </c>
    </row>
    <row r="1932" spans="1:7" x14ac:dyDescent="0.2">
      <c r="A1932" s="83"/>
      <c r="B1932" s="83" t="s">
        <v>28</v>
      </c>
      <c r="C1932" s="43" t="s">
        <v>324</v>
      </c>
      <c r="D1932" s="83"/>
      <c r="E1932" s="132" t="s">
        <v>29</v>
      </c>
      <c r="F1932" s="90">
        <v>42651</v>
      </c>
      <c r="G1932" s="28" t="s">
        <v>234</v>
      </c>
    </row>
    <row r="1933" spans="1:7" ht="22.5" x14ac:dyDescent="0.2">
      <c r="A1933" s="83"/>
      <c r="B1933" s="83" t="str">
        <f>Input!$E$4</f>
        <v>Home</v>
      </c>
      <c r="C1933" s="43" t="s">
        <v>360</v>
      </c>
      <c r="D1933" s="83"/>
      <c r="E1933" s="132" t="s">
        <v>29</v>
      </c>
      <c r="F1933" s="90">
        <v>42651</v>
      </c>
      <c r="G1933" s="28" t="s">
        <v>234</v>
      </c>
    </row>
    <row r="1934" spans="1:7" ht="22.5" x14ac:dyDescent="0.2">
      <c r="A1934" s="83"/>
      <c r="B1934" s="113" t="s">
        <v>1157</v>
      </c>
      <c r="C1934" s="43" t="s">
        <v>357</v>
      </c>
      <c r="D1934" s="83"/>
      <c r="E1934" s="132">
        <v>32966</v>
      </c>
      <c r="F1934" s="90">
        <v>42655</v>
      </c>
      <c r="G1934" s="28" t="s">
        <v>234</v>
      </c>
    </row>
    <row r="1935" spans="1:7" x14ac:dyDescent="0.2">
      <c r="B1935" s="83" t="s">
        <v>1151</v>
      </c>
      <c r="C1935" s="78" t="s">
        <v>247</v>
      </c>
      <c r="E1935" s="131">
        <v>92567</v>
      </c>
      <c r="F1935" s="136">
        <v>42657</v>
      </c>
      <c r="G1935" s="25" t="s">
        <v>234</v>
      </c>
    </row>
    <row r="1936" spans="1:7" ht="22.5" x14ac:dyDescent="0.2">
      <c r="B1936" s="113" t="s">
        <v>1157</v>
      </c>
      <c r="C1936" s="78" t="s">
        <v>1036</v>
      </c>
      <c r="E1936" s="131">
        <v>33040</v>
      </c>
      <c r="F1936" s="136">
        <v>42658</v>
      </c>
      <c r="G1936" s="25" t="s">
        <v>234</v>
      </c>
    </row>
    <row r="1937" spans="1:7" x14ac:dyDescent="0.2">
      <c r="B1937" s="113" t="s">
        <v>1157</v>
      </c>
      <c r="C1937" s="78" t="s">
        <v>156</v>
      </c>
      <c r="E1937" s="131">
        <v>33040</v>
      </c>
      <c r="F1937" s="136">
        <v>42658</v>
      </c>
      <c r="G1937" s="25" t="s">
        <v>234</v>
      </c>
    </row>
    <row r="1938" spans="1:7" x14ac:dyDescent="0.2">
      <c r="B1938" s="113" t="s">
        <v>1157</v>
      </c>
      <c r="C1938" s="78" t="s">
        <v>286</v>
      </c>
      <c r="E1938" s="131">
        <v>33040</v>
      </c>
      <c r="F1938" s="136">
        <v>42658</v>
      </c>
      <c r="G1938" s="25" t="s">
        <v>234</v>
      </c>
    </row>
    <row r="1939" spans="1:7" x14ac:dyDescent="0.2">
      <c r="B1939" s="113" t="s">
        <v>1154</v>
      </c>
      <c r="C1939" s="43" t="s">
        <v>298</v>
      </c>
      <c r="D1939" s="83"/>
      <c r="E1939" s="132">
        <v>146453</v>
      </c>
      <c r="F1939" s="90">
        <v>42666</v>
      </c>
      <c r="G1939" s="28" t="s">
        <v>234</v>
      </c>
    </row>
    <row r="1940" spans="1:7" x14ac:dyDescent="0.2">
      <c r="A1940" s="83"/>
      <c r="B1940" s="113" t="s">
        <v>1157</v>
      </c>
      <c r="C1940" s="43" t="s">
        <v>79</v>
      </c>
      <c r="D1940" s="83"/>
      <c r="E1940" s="132">
        <v>33189</v>
      </c>
      <c r="F1940" s="90">
        <v>42668</v>
      </c>
      <c r="G1940" s="28" t="s">
        <v>234</v>
      </c>
    </row>
    <row r="1941" spans="1:7" x14ac:dyDescent="0.2">
      <c r="A1941" s="83"/>
      <c r="B1941" s="83" t="s">
        <v>28</v>
      </c>
      <c r="C1941" s="43" t="s">
        <v>369</v>
      </c>
      <c r="D1941" s="83"/>
      <c r="E1941" s="132" t="s">
        <v>29</v>
      </c>
      <c r="F1941" s="90">
        <v>42672</v>
      </c>
      <c r="G1941" s="28" t="s">
        <v>234</v>
      </c>
    </row>
    <row r="1942" spans="1:7" x14ac:dyDescent="0.2">
      <c r="B1942" s="113" t="s">
        <v>1157</v>
      </c>
      <c r="C1942" s="78" t="s">
        <v>282</v>
      </c>
      <c r="E1942" s="131">
        <v>33313</v>
      </c>
      <c r="F1942" s="136">
        <v>42676</v>
      </c>
      <c r="G1942" s="25" t="s">
        <v>234</v>
      </c>
    </row>
    <row r="1943" spans="1:7" x14ac:dyDescent="0.2">
      <c r="B1943" s="83" t="s">
        <v>1151</v>
      </c>
      <c r="C1943" s="78" t="s">
        <v>79</v>
      </c>
      <c r="E1943" s="131">
        <v>92576</v>
      </c>
      <c r="F1943" s="136">
        <v>42679</v>
      </c>
      <c r="G1943" s="25" t="s">
        <v>234</v>
      </c>
    </row>
    <row r="1944" spans="1:7" x14ac:dyDescent="0.2">
      <c r="B1944" s="113" t="s">
        <v>1157</v>
      </c>
      <c r="C1944" s="78" t="s">
        <v>3</v>
      </c>
      <c r="E1944" s="131">
        <v>33666</v>
      </c>
      <c r="F1944" s="136">
        <v>42691</v>
      </c>
      <c r="G1944" s="25" t="s">
        <v>234</v>
      </c>
    </row>
    <row r="1945" spans="1:7" x14ac:dyDescent="0.2">
      <c r="B1945" s="113" t="s">
        <v>1154</v>
      </c>
      <c r="C1945" s="43" t="s">
        <v>305</v>
      </c>
      <c r="D1945" s="83"/>
      <c r="E1945" s="132">
        <v>146537</v>
      </c>
      <c r="F1945" s="90">
        <v>42692</v>
      </c>
      <c r="G1945" s="28" t="s">
        <v>234</v>
      </c>
    </row>
    <row r="1946" spans="1:7" x14ac:dyDescent="0.2">
      <c r="B1946" s="113" t="s">
        <v>28</v>
      </c>
      <c r="C1946" s="78" t="s">
        <v>373</v>
      </c>
      <c r="E1946" s="131" t="s">
        <v>29</v>
      </c>
      <c r="F1946" s="136">
        <v>42692</v>
      </c>
      <c r="G1946" s="25" t="s">
        <v>234</v>
      </c>
    </row>
    <row r="1947" spans="1:7" x14ac:dyDescent="0.2">
      <c r="B1947" s="113" t="s">
        <v>28</v>
      </c>
      <c r="C1947" s="78" t="s">
        <v>373</v>
      </c>
      <c r="E1947" s="131" t="s">
        <v>29</v>
      </c>
      <c r="F1947" s="136">
        <v>42692</v>
      </c>
      <c r="G1947" s="25" t="s">
        <v>234</v>
      </c>
    </row>
    <row r="1948" spans="1:7" x14ac:dyDescent="0.2">
      <c r="B1948" s="113" t="s">
        <v>28</v>
      </c>
      <c r="C1948" s="78" t="s">
        <v>254</v>
      </c>
      <c r="E1948" s="131" t="s">
        <v>29</v>
      </c>
      <c r="F1948" s="136">
        <v>42693</v>
      </c>
      <c r="G1948" s="25" t="s">
        <v>234</v>
      </c>
    </row>
    <row r="1949" spans="1:7" x14ac:dyDescent="0.2">
      <c r="B1949" s="113" t="s">
        <v>1154</v>
      </c>
      <c r="C1949" s="78" t="s">
        <v>296</v>
      </c>
      <c r="E1949" s="131">
        <v>146639</v>
      </c>
      <c r="F1949" s="136">
        <v>42707</v>
      </c>
      <c r="G1949" s="25" t="s">
        <v>234</v>
      </c>
    </row>
    <row r="1950" spans="1:7" x14ac:dyDescent="0.2">
      <c r="B1950" s="113" t="s">
        <v>28</v>
      </c>
      <c r="C1950" s="78" t="s">
        <v>324</v>
      </c>
      <c r="E1950" s="131" t="s">
        <v>29</v>
      </c>
      <c r="F1950" s="136">
        <v>42712</v>
      </c>
      <c r="G1950" s="25" t="s">
        <v>234</v>
      </c>
    </row>
    <row r="1951" spans="1:7" x14ac:dyDescent="0.2">
      <c r="B1951" s="113" t="s">
        <v>1154</v>
      </c>
      <c r="C1951" s="78" t="s">
        <v>6</v>
      </c>
      <c r="E1951" s="131">
        <v>146639</v>
      </c>
      <c r="F1951" s="136">
        <v>42714</v>
      </c>
      <c r="G1951" s="25" t="s">
        <v>234</v>
      </c>
    </row>
    <row r="1952" spans="1:7" x14ac:dyDescent="0.2">
      <c r="B1952" s="113" t="s">
        <v>1157</v>
      </c>
      <c r="C1952" s="78" t="s">
        <v>6</v>
      </c>
      <c r="E1952" s="131">
        <v>33911</v>
      </c>
      <c r="F1952" s="136">
        <v>42714</v>
      </c>
      <c r="G1952" s="25" t="s">
        <v>234</v>
      </c>
    </row>
    <row r="1953" spans="1:7" x14ac:dyDescent="0.2">
      <c r="B1953" s="113" t="s">
        <v>1157</v>
      </c>
      <c r="C1953" s="78" t="s">
        <v>10</v>
      </c>
      <c r="E1953" s="131">
        <v>33911</v>
      </c>
      <c r="F1953" s="136">
        <v>42714</v>
      </c>
      <c r="G1953" s="25" t="s">
        <v>234</v>
      </c>
    </row>
    <row r="1954" spans="1:7" x14ac:dyDescent="0.2">
      <c r="B1954" s="113" t="s">
        <v>1157</v>
      </c>
      <c r="C1954" s="78" t="s">
        <v>285</v>
      </c>
      <c r="E1954" s="131">
        <v>33911</v>
      </c>
      <c r="F1954" s="136">
        <v>42714</v>
      </c>
      <c r="G1954" s="25" t="s">
        <v>234</v>
      </c>
    </row>
    <row r="1955" spans="1:7" x14ac:dyDescent="0.2">
      <c r="B1955" s="113" t="s">
        <v>1157</v>
      </c>
      <c r="C1955" s="78" t="s">
        <v>156</v>
      </c>
      <c r="E1955" s="131">
        <v>33911</v>
      </c>
      <c r="F1955" s="136">
        <v>42714</v>
      </c>
      <c r="G1955" s="25" t="s">
        <v>234</v>
      </c>
    </row>
    <row r="1956" spans="1:7" x14ac:dyDescent="0.2">
      <c r="B1956" s="113" t="s">
        <v>28</v>
      </c>
      <c r="C1956" s="78" t="s">
        <v>328</v>
      </c>
      <c r="E1956" s="131" t="s">
        <v>29</v>
      </c>
      <c r="F1956" s="136">
        <v>42721</v>
      </c>
      <c r="G1956" s="25" t="s">
        <v>234</v>
      </c>
    </row>
    <row r="1957" spans="1:7" ht="12.75" customHeight="1" x14ac:dyDescent="0.2">
      <c r="B1957" s="113" t="s">
        <v>28</v>
      </c>
      <c r="C1957" s="78" t="s">
        <v>369</v>
      </c>
      <c r="E1957" s="131" t="s">
        <v>29</v>
      </c>
      <c r="F1957" s="136">
        <v>42728</v>
      </c>
      <c r="G1957" s="25" t="s">
        <v>234</v>
      </c>
    </row>
    <row r="1958" spans="1:7" x14ac:dyDescent="0.2">
      <c r="A1958" s="83"/>
      <c r="B1958" s="113" t="s">
        <v>1154</v>
      </c>
      <c r="C1958" s="78" t="s">
        <v>10</v>
      </c>
      <c r="E1958" s="131">
        <v>146639</v>
      </c>
      <c r="F1958" s="136">
        <v>42729</v>
      </c>
      <c r="G1958" s="25" t="s">
        <v>234</v>
      </c>
    </row>
    <row r="1959" spans="1:7" x14ac:dyDescent="0.2">
      <c r="B1959" s="113" t="s">
        <v>1154</v>
      </c>
      <c r="C1959" s="78" t="s">
        <v>31</v>
      </c>
      <c r="E1959" s="131">
        <v>146639</v>
      </c>
      <c r="F1959" s="136">
        <v>42729</v>
      </c>
      <c r="G1959" s="25" t="s">
        <v>234</v>
      </c>
    </row>
    <row r="1960" spans="1:7" x14ac:dyDescent="0.2">
      <c r="B1960" s="113" t="s">
        <v>1154</v>
      </c>
      <c r="C1960" s="78" t="s">
        <v>32</v>
      </c>
      <c r="E1960" s="131">
        <v>146639</v>
      </c>
      <c r="F1960" s="136">
        <v>42729</v>
      </c>
      <c r="G1960" s="25" t="s">
        <v>234</v>
      </c>
    </row>
    <row r="1961" spans="1:7" x14ac:dyDescent="0.2">
      <c r="B1961" s="113" t="s">
        <v>1154</v>
      </c>
      <c r="C1961" s="78" t="s">
        <v>126</v>
      </c>
      <c r="E1961" s="131">
        <v>146639</v>
      </c>
      <c r="F1961" s="136">
        <v>42729</v>
      </c>
      <c r="G1961" s="25" t="s">
        <v>234</v>
      </c>
    </row>
    <row r="1962" spans="1:7" x14ac:dyDescent="0.2">
      <c r="B1962" s="113" t="s">
        <v>1154</v>
      </c>
      <c r="C1962" s="43" t="s">
        <v>302</v>
      </c>
      <c r="D1962" s="83"/>
      <c r="E1962" s="132">
        <v>146639</v>
      </c>
      <c r="F1962" s="90">
        <v>42729</v>
      </c>
      <c r="G1962" s="28" t="s">
        <v>234</v>
      </c>
    </row>
    <row r="1963" spans="1:7" x14ac:dyDescent="0.2">
      <c r="B1963" s="113" t="s">
        <v>1154</v>
      </c>
      <c r="C1963" s="43" t="s">
        <v>356</v>
      </c>
      <c r="D1963" s="83"/>
      <c r="E1963" s="132">
        <v>146639</v>
      </c>
      <c r="F1963" s="90">
        <v>42729</v>
      </c>
      <c r="G1963" s="28" t="s">
        <v>234</v>
      </c>
    </row>
    <row r="1964" spans="1:7" x14ac:dyDescent="0.2">
      <c r="A1964" s="83"/>
      <c r="B1964" s="113" t="s">
        <v>1154</v>
      </c>
      <c r="C1964" s="43" t="s">
        <v>355</v>
      </c>
      <c r="D1964" s="83"/>
      <c r="E1964" s="132">
        <v>146639</v>
      </c>
      <c r="F1964" s="90">
        <v>42730</v>
      </c>
      <c r="G1964" s="28" t="s">
        <v>234</v>
      </c>
    </row>
    <row r="1965" spans="1:7" ht="12.75" customHeight="1" x14ac:dyDescent="0.2">
      <c r="B1965" s="83" t="s">
        <v>1151</v>
      </c>
      <c r="C1965" s="78" t="s">
        <v>247</v>
      </c>
      <c r="E1965" s="131">
        <v>92581</v>
      </c>
      <c r="F1965" s="136">
        <v>42734</v>
      </c>
      <c r="G1965" s="25" t="s">
        <v>234</v>
      </c>
    </row>
    <row r="1966" spans="1:7" ht="12.75" customHeight="1" x14ac:dyDescent="0.2">
      <c r="B1966" s="113" t="s">
        <v>1154</v>
      </c>
      <c r="C1966" s="78" t="s">
        <v>305</v>
      </c>
      <c r="E1966" s="131">
        <v>146685</v>
      </c>
      <c r="F1966" s="136">
        <v>42750</v>
      </c>
      <c r="G1966" s="25" t="s">
        <v>234</v>
      </c>
    </row>
    <row r="1967" spans="1:7" ht="12.75" customHeight="1" x14ac:dyDescent="0.2">
      <c r="B1967" s="113" t="s">
        <v>1154</v>
      </c>
      <c r="C1967" s="43" t="s">
        <v>303</v>
      </c>
      <c r="D1967" s="83"/>
      <c r="E1967" s="132">
        <v>146685</v>
      </c>
      <c r="F1967" s="90">
        <v>42756</v>
      </c>
      <c r="G1967" s="28" t="s">
        <v>234</v>
      </c>
    </row>
    <row r="1968" spans="1:7" ht="22.5" x14ac:dyDescent="0.2">
      <c r="B1968" s="113" t="s">
        <v>1154</v>
      </c>
      <c r="C1968" s="78" t="s">
        <v>344</v>
      </c>
      <c r="E1968" s="131">
        <v>146685</v>
      </c>
      <c r="F1968" s="136">
        <v>42763</v>
      </c>
      <c r="G1968" s="25" t="s">
        <v>234</v>
      </c>
    </row>
    <row r="1969" spans="1:7" ht="12.75" customHeight="1" x14ac:dyDescent="0.2">
      <c r="A1969" s="113" t="s">
        <v>458</v>
      </c>
      <c r="B1969" s="113" t="s">
        <v>28</v>
      </c>
      <c r="C1969" s="78" t="s">
        <v>324</v>
      </c>
      <c r="E1969" s="131" t="s">
        <v>29</v>
      </c>
      <c r="F1969" s="136">
        <v>42772</v>
      </c>
      <c r="G1969" s="25" t="s">
        <v>234</v>
      </c>
    </row>
    <row r="1970" spans="1:7" ht="12.75" customHeight="1" x14ac:dyDescent="0.2">
      <c r="A1970" s="113" t="s">
        <v>438</v>
      </c>
      <c r="B1970" s="113" t="s">
        <v>1157</v>
      </c>
      <c r="C1970" s="78" t="s">
        <v>156</v>
      </c>
      <c r="E1970" s="131">
        <v>34729</v>
      </c>
      <c r="F1970" s="136">
        <v>42774</v>
      </c>
      <c r="G1970" s="25" t="s">
        <v>234</v>
      </c>
    </row>
    <row r="1971" spans="1:7" ht="12.75" customHeight="1" x14ac:dyDescent="0.2">
      <c r="A1971" s="113" t="s">
        <v>431</v>
      </c>
      <c r="B1971" s="113" t="s">
        <v>1157</v>
      </c>
      <c r="C1971" s="78" t="s">
        <v>227</v>
      </c>
      <c r="E1971" s="131">
        <v>34786</v>
      </c>
      <c r="F1971" s="136">
        <v>42777</v>
      </c>
      <c r="G1971" s="25" t="s">
        <v>234</v>
      </c>
    </row>
    <row r="1972" spans="1:7" ht="12.75" customHeight="1" x14ac:dyDescent="0.2">
      <c r="A1972" s="113" t="s">
        <v>455</v>
      </c>
      <c r="B1972" s="113" t="s">
        <v>28</v>
      </c>
      <c r="C1972" s="78" t="s">
        <v>373</v>
      </c>
      <c r="E1972" s="131" t="s">
        <v>29</v>
      </c>
      <c r="F1972" s="136">
        <v>42780</v>
      </c>
      <c r="G1972" s="25" t="s">
        <v>234</v>
      </c>
    </row>
    <row r="1973" spans="1:7" ht="12.75" customHeight="1" x14ac:dyDescent="0.2">
      <c r="A1973" s="113" t="s">
        <v>456</v>
      </c>
      <c r="B1973" s="113" t="s">
        <v>28</v>
      </c>
      <c r="C1973" s="78" t="s">
        <v>374</v>
      </c>
      <c r="E1973" s="131" t="s">
        <v>29</v>
      </c>
      <c r="F1973" s="136">
        <v>42788</v>
      </c>
      <c r="G1973" s="25" t="s">
        <v>234</v>
      </c>
    </row>
    <row r="1974" spans="1:7" ht="12.75" customHeight="1" x14ac:dyDescent="0.2">
      <c r="A1974" s="113" t="s">
        <v>407</v>
      </c>
      <c r="B1974" s="113" t="s">
        <v>1154</v>
      </c>
      <c r="C1974" s="78" t="s">
        <v>6</v>
      </c>
      <c r="E1974" s="131">
        <v>146792</v>
      </c>
      <c r="F1974" s="136">
        <v>42804</v>
      </c>
      <c r="G1974" s="25" t="s">
        <v>234</v>
      </c>
    </row>
    <row r="1975" spans="1:7" ht="12.75" customHeight="1" x14ac:dyDescent="0.2">
      <c r="A1975" s="83" t="s">
        <v>466</v>
      </c>
      <c r="B1975" s="83" t="str">
        <f>Input!$E$4</f>
        <v>Home</v>
      </c>
      <c r="C1975" s="43" t="s">
        <v>141</v>
      </c>
      <c r="D1975" s="83"/>
      <c r="E1975" s="132" t="s">
        <v>29</v>
      </c>
      <c r="F1975" s="90">
        <v>42805</v>
      </c>
      <c r="G1975" s="28" t="s">
        <v>234</v>
      </c>
    </row>
    <row r="1976" spans="1:7" x14ac:dyDescent="0.2">
      <c r="A1976" s="113" t="s">
        <v>428</v>
      </c>
      <c r="B1976" s="113" t="s">
        <v>1157</v>
      </c>
      <c r="C1976" s="78" t="s">
        <v>6</v>
      </c>
      <c r="E1976" s="131">
        <v>35102</v>
      </c>
      <c r="F1976" s="136">
        <v>42806</v>
      </c>
      <c r="G1976" s="25" t="s">
        <v>234</v>
      </c>
    </row>
    <row r="1977" spans="1:7" ht="12.75" customHeight="1" x14ac:dyDescent="0.2">
      <c r="A1977" s="113" t="s">
        <v>415</v>
      </c>
      <c r="B1977" s="113" t="s">
        <v>1154</v>
      </c>
      <c r="C1977" s="43" t="s">
        <v>305</v>
      </c>
      <c r="D1977" s="83"/>
      <c r="E1977" s="132">
        <v>146816</v>
      </c>
      <c r="F1977" s="90">
        <v>42810</v>
      </c>
      <c r="G1977" s="28" t="s">
        <v>234</v>
      </c>
    </row>
    <row r="1978" spans="1:7" ht="12.75" customHeight="1" x14ac:dyDescent="0.2">
      <c r="A1978" s="113" t="s">
        <v>465</v>
      </c>
      <c r="B1978" s="113" t="s">
        <v>28</v>
      </c>
      <c r="C1978" s="78" t="s">
        <v>328</v>
      </c>
      <c r="E1978" s="131" t="s">
        <v>29</v>
      </c>
      <c r="F1978" s="136">
        <v>42811</v>
      </c>
      <c r="G1978" s="25" t="s">
        <v>234</v>
      </c>
    </row>
    <row r="1979" spans="1:7" x14ac:dyDescent="0.2">
      <c r="A1979" s="113" t="s">
        <v>468</v>
      </c>
      <c r="B1979" s="113" t="s">
        <v>28</v>
      </c>
      <c r="C1979" s="78" t="s">
        <v>372</v>
      </c>
      <c r="E1979" s="131" t="s">
        <v>29</v>
      </c>
      <c r="F1979" s="136">
        <v>42811</v>
      </c>
      <c r="G1979" s="25" t="s">
        <v>234</v>
      </c>
    </row>
    <row r="1980" spans="1:7" x14ac:dyDescent="0.2">
      <c r="A1980" s="113" t="s">
        <v>460</v>
      </c>
      <c r="B1980" s="113" t="s">
        <v>28</v>
      </c>
      <c r="C1980" s="78" t="s">
        <v>369</v>
      </c>
      <c r="E1980" s="131" t="s">
        <v>29</v>
      </c>
      <c r="F1980" s="136">
        <v>42812</v>
      </c>
      <c r="G1980" s="25" t="s">
        <v>234</v>
      </c>
    </row>
    <row r="1981" spans="1:7" ht="12.75" customHeight="1" x14ac:dyDescent="0.2">
      <c r="A1981" s="83" t="s">
        <v>463</v>
      </c>
      <c r="B1981" s="83" t="s">
        <v>28</v>
      </c>
      <c r="C1981" s="43" t="s">
        <v>181</v>
      </c>
      <c r="D1981" s="83"/>
      <c r="E1981" s="132" t="s">
        <v>29</v>
      </c>
      <c r="F1981" s="90">
        <v>42821</v>
      </c>
      <c r="G1981" s="28" t="s">
        <v>234</v>
      </c>
    </row>
    <row r="1982" spans="1:7" ht="12.75" customHeight="1" x14ac:dyDescent="0.2">
      <c r="A1982" s="83" t="s">
        <v>455</v>
      </c>
      <c r="B1982" s="83" t="s">
        <v>28</v>
      </c>
      <c r="C1982" s="43" t="s">
        <v>373</v>
      </c>
      <c r="D1982" s="83"/>
      <c r="E1982" s="132" t="s">
        <v>29</v>
      </c>
      <c r="F1982" s="90">
        <v>42825</v>
      </c>
      <c r="G1982" s="28" t="s">
        <v>234</v>
      </c>
    </row>
    <row r="1983" spans="1:7" ht="12.75" customHeight="1" x14ac:dyDescent="0.2">
      <c r="A1983" s="113" t="s">
        <v>459</v>
      </c>
      <c r="B1983" s="113" t="s">
        <v>28</v>
      </c>
      <c r="C1983" s="78" t="s">
        <v>254</v>
      </c>
      <c r="E1983" s="131" t="s">
        <v>29</v>
      </c>
      <c r="F1983" s="136">
        <v>42825</v>
      </c>
      <c r="G1983" s="25" t="s">
        <v>234</v>
      </c>
    </row>
    <row r="1984" spans="1:7" ht="12.75" customHeight="1" x14ac:dyDescent="0.2">
      <c r="A1984" s="113" t="s">
        <v>391</v>
      </c>
      <c r="B1984" s="83" t="s">
        <v>1151</v>
      </c>
      <c r="C1984" s="78" t="s">
        <v>247</v>
      </c>
      <c r="E1984" s="131">
        <v>92592</v>
      </c>
      <c r="F1984" s="136">
        <v>42826</v>
      </c>
      <c r="G1984" s="25" t="s">
        <v>234</v>
      </c>
    </row>
    <row r="1985" spans="1:7" ht="12.75" customHeight="1" x14ac:dyDescent="0.2">
      <c r="A1985" s="113" t="s">
        <v>399</v>
      </c>
      <c r="B1985" s="113" t="s">
        <v>1154</v>
      </c>
      <c r="C1985" s="78" t="s">
        <v>349</v>
      </c>
      <c r="E1985" s="131">
        <v>146878</v>
      </c>
      <c r="F1985" s="136">
        <v>42826</v>
      </c>
      <c r="G1985" s="25" t="s">
        <v>234</v>
      </c>
    </row>
    <row r="1986" spans="1:7" ht="12.75" customHeight="1" x14ac:dyDescent="0.2">
      <c r="A1986" s="113" t="s">
        <v>464</v>
      </c>
      <c r="B1986" s="113" t="s">
        <v>28</v>
      </c>
      <c r="C1986" s="78" t="s">
        <v>209</v>
      </c>
      <c r="E1986" s="131" t="s">
        <v>29</v>
      </c>
      <c r="F1986" s="136">
        <v>42831</v>
      </c>
      <c r="G1986" s="25" t="s">
        <v>234</v>
      </c>
    </row>
    <row r="1987" spans="1:7" ht="12.75" customHeight="1" x14ac:dyDescent="0.2">
      <c r="A1987" s="83" t="s">
        <v>438</v>
      </c>
      <c r="B1987" s="113" t="s">
        <v>1157</v>
      </c>
      <c r="C1987" s="43" t="s">
        <v>156</v>
      </c>
      <c r="D1987" s="83"/>
      <c r="E1987" s="132">
        <v>35565</v>
      </c>
      <c r="F1987" s="90">
        <v>42833</v>
      </c>
      <c r="G1987" s="28" t="s">
        <v>234</v>
      </c>
    </row>
    <row r="1988" spans="1:7" ht="12.75" customHeight="1" x14ac:dyDescent="0.2">
      <c r="A1988" s="83" t="s">
        <v>446</v>
      </c>
      <c r="B1988" s="83" t="s">
        <v>1158</v>
      </c>
      <c r="C1988" s="43" t="s">
        <v>361</v>
      </c>
      <c r="D1988" s="83"/>
      <c r="E1988" s="132">
        <v>9.5</v>
      </c>
      <c r="F1988" s="90">
        <v>42833</v>
      </c>
      <c r="G1988" s="28" t="s">
        <v>234</v>
      </c>
    </row>
    <row r="1989" spans="1:7" ht="22.5" customHeight="1" x14ac:dyDescent="0.2">
      <c r="A1989" s="83" t="s">
        <v>447</v>
      </c>
      <c r="B1989" s="83" t="s">
        <v>1158</v>
      </c>
      <c r="C1989" s="43" t="s">
        <v>362</v>
      </c>
      <c r="D1989" s="83"/>
      <c r="E1989" s="132">
        <v>9.5</v>
      </c>
      <c r="F1989" s="90">
        <v>42833</v>
      </c>
      <c r="G1989" s="28" t="s">
        <v>234</v>
      </c>
    </row>
    <row r="1990" spans="1:7" ht="12.75" customHeight="1" x14ac:dyDescent="0.2">
      <c r="A1990" s="83" t="s">
        <v>448</v>
      </c>
      <c r="B1990" s="83" t="s">
        <v>1158</v>
      </c>
      <c r="C1990" s="43" t="s">
        <v>363</v>
      </c>
      <c r="D1990" s="83"/>
      <c r="E1990" s="132">
        <v>9.5</v>
      </c>
      <c r="F1990" s="90">
        <v>42833</v>
      </c>
      <c r="G1990" s="28" t="s">
        <v>234</v>
      </c>
    </row>
    <row r="1991" spans="1:7" x14ac:dyDescent="0.2">
      <c r="A1991" s="83" t="s">
        <v>449</v>
      </c>
      <c r="B1991" s="83" t="s">
        <v>1158</v>
      </c>
      <c r="C1991" s="43" t="s">
        <v>365</v>
      </c>
      <c r="D1991" s="83"/>
      <c r="E1991" s="132">
        <v>9.5</v>
      </c>
      <c r="F1991" s="90">
        <v>42833</v>
      </c>
      <c r="G1991" s="28" t="s">
        <v>234</v>
      </c>
    </row>
    <row r="1992" spans="1:7" x14ac:dyDescent="0.2">
      <c r="A1992" s="83" t="s">
        <v>450</v>
      </c>
      <c r="B1992" s="83" t="s">
        <v>1158</v>
      </c>
      <c r="C1992" s="43" t="s">
        <v>364</v>
      </c>
      <c r="D1992" s="83"/>
      <c r="E1992" s="132">
        <v>9.5</v>
      </c>
      <c r="F1992" s="90">
        <v>42833</v>
      </c>
      <c r="G1992" s="28" t="s">
        <v>234</v>
      </c>
    </row>
    <row r="1993" spans="1:7" ht="12.75" customHeight="1" x14ac:dyDescent="0.2">
      <c r="A1993" s="83" t="s">
        <v>451</v>
      </c>
      <c r="B1993" s="83" t="s">
        <v>1158</v>
      </c>
      <c r="C1993" s="43" t="s">
        <v>243</v>
      </c>
      <c r="D1993" s="83"/>
      <c r="E1993" s="132">
        <v>9.5</v>
      </c>
      <c r="F1993" s="90">
        <v>42833</v>
      </c>
      <c r="G1993" s="28" t="s">
        <v>234</v>
      </c>
    </row>
    <row r="1994" spans="1:7" ht="12.75" customHeight="1" x14ac:dyDescent="0.2">
      <c r="A1994" s="83" t="s">
        <v>452</v>
      </c>
      <c r="B1994" s="83" t="s">
        <v>1158</v>
      </c>
      <c r="C1994" s="43" t="s">
        <v>269</v>
      </c>
      <c r="D1994" s="83"/>
      <c r="E1994" s="132">
        <v>9.5</v>
      </c>
      <c r="F1994" s="90">
        <v>42833</v>
      </c>
      <c r="G1994" s="28" t="s">
        <v>234</v>
      </c>
    </row>
    <row r="1995" spans="1:7" ht="12.75" customHeight="1" x14ac:dyDescent="0.2">
      <c r="A1995" s="83" t="s">
        <v>458</v>
      </c>
      <c r="B1995" s="83" t="s">
        <v>28</v>
      </c>
      <c r="C1995" s="43" t="s">
        <v>324</v>
      </c>
      <c r="D1995" s="83"/>
      <c r="E1995" s="132" t="s">
        <v>29</v>
      </c>
      <c r="F1995" s="90">
        <v>42833</v>
      </c>
      <c r="G1995" s="28" t="s">
        <v>234</v>
      </c>
    </row>
    <row r="1996" spans="1:7" ht="12.75" customHeight="1" x14ac:dyDescent="0.2">
      <c r="A1996" s="113" t="s">
        <v>396</v>
      </c>
      <c r="B1996" s="83" t="s">
        <v>1151</v>
      </c>
      <c r="C1996" s="78" t="s">
        <v>248</v>
      </c>
      <c r="E1996" s="131">
        <v>92597</v>
      </c>
      <c r="F1996" s="136">
        <v>42840</v>
      </c>
      <c r="G1996" s="25" t="s">
        <v>234</v>
      </c>
    </row>
    <row r="1997" spans="1:7" ht="12.75" customHeight="1" x14ac:dyDescent="0.2">
      <c r="A1997" s="113" t="s">
        <v>460</v>
      </c>
      <c r="B1997" s="113" t="s">
        <v>28</v>
      </c>
      <c r="C1997" s="78" t="s">
        <v>369</v>
      </c>
      <c r="E1997" s="131" t="s">
        <v>29</v>
      </c>
      <c r="F1997" s="136">
        <v>42840</v>
      </c>
      <c r="G1997" s="25" t="s">
        <v>234</v>
      </c>
    </row>
    <row r="1998" spans="1:7" ht="22.5" customHeight="1" x14ac:dyDescent="0.2">
      <c r="A1998" s="113" t="s">
        <v>887</v>
      </c>
      <c r="B1998" s="83" t="s">
        <v>1151</v>
      </c>
      <c r="C1998" s="78" t="s">
        <v>482</v>
      </c>
      <c r="E1998" s="131">
        <v>92597</v>
      </c>
      <c r="F1998" s="136">
        <v>42840</v>
      </c>
      <c r="G1998" s="25" t="s">
        <v>234</v>
      </c>
    </row>
    <row r="1999" spans="1:7" ht="12.75" customHeight="1" x14ac:dyDescent="0.2">
      <c r="A1999" s="113" t="s">
        <v>379</v>
      </c>
      <c r="B1999" s="83" t="s">
        <v>1151</v>
      </c>
      <c r="C1999" s="78" t="s">
        <v>10</v>
      </c>
      <c r="E1999" s="131">
        <v>92614</v>
      </c>
      <c r="F1999" s="136">
        <v>42841</v>
      </c>
      <c r="G1999" s="25" t="s">
        <v>234</v>
      </c>
    </row>
    <row r="2000" spans="1:7" ht="12.75" customHeight="1" x14ac:dyDescent="0.2">
      <c r="A2000" s="113" t="s">
        <v>381</v>
      </c>
      <c r="B2000" s="83" t="s">
        <v>1151</v>
      </c>
      <c r="C2000" s="78" t="s">
        <v>332</v>
      </c>
      <c r="E2000" s="131">
        <v>92614</v>
      </c>
      <c r="F2000" s="136">
        <v>42841</v>
      </c>
      <c r="G2000" s="25" t="s">
        <v>234</v>
      </c>
    </row>
    <row r="2001" spans="1:7" ht="12.75" customHeight="1" x14ac:dyDescent="0.2">
      <c r="A2001" s="113" t="s">
        <v>382</v>
      </c>
      <c r="B2001" s="83" t="s">
        <v>1151</v>
      </c>
      <c r="C2001" s="78" t="s">
        <v>31</v>
      </c>
      <c r="E2001" s="131">
        <v>92614</v>
      </c>
      <c r="F2001" s="136">
        <v>42841</v>
      </c>
      <c r="G2001" s="25" t="s">
        <v>234</v>
      </c>
    </row>
    <row r="2002" spans="1:7" ht="12.75" customHeight="1" x14ac:dyDescent="0.2">
      <c r="A2002" s="113" t="s">
        <v>385</v>
      </c>
      <c r="B2002" s="83" t="s">
        <v>1151</v>
      </c>
      <c r="C2002" s="78" t="s">
        <v>126</v>
      </c>
      <c r="E2002" s="131">
        <v>92614</v>
      </c>
      <c r="F2002" s="136">
        <v>42841</v>
      </c>
      <c r="G2002" s="25" t="s">
        <v>234</v>
      </c>
    </row>
    <row r="2003" spans="1:7" ht="12.75" customHeight="1" x14ac:dyDescent="0.2">
      <c r="A2003" s="113" t="s">
        <v>386</v>
      </c>
      <c r="B2003" s="83" t="s">
        <v>1151</v>
      </c>
      <c r="C2003" s="78" t="s">
        <v>246</v>
      </c>
      <c r="E2003" s="131">
        <v>92614</v>
      </c>
      <c r="F2003" s="136">
        <v>42841</v>
      </c>
      <c r="G2003" s="25" t="s">
        <v>234</v>
      </c>
    </row>
    <row r="2004" spans="1:7" x14ac:dyDescent="0.2">
      <c r="A2004" s="113" t="s">
        <v>387</v>
      </c>
      <c r="B2004" s="83" t="s">
        <v>1151</v>
      </c>
      <c r="C2004" s="78" t="s">
        <v>232</v>
      </c>
      <c r="E2004" s="131">
        <v>92614</v>
      </c>
      <c r="F2004" s="136">
        <v>42841</v>
      </c>
      <c r="G2004" s="25" t="s">
        <v>234</v>
      </c>
    </row>
    <row r="2005" spans="1:7" ht="12.75" customHeight="1" x14ac:dyDescent="0.2">
      <c r="A2005" s="113" t="s">
        <v>388</v>
      </c>
      <c r="B2005" s="83" t="s">
        <v>1151</v>
      </c>
      <c r="C2005" s="78" t="s">
        <v>285</v>
      </c>
      <c r="E2005" s="131">
        <v>92614</v>
      </c>
      <c r="F2005" s="136">
        <v>42841</v>
      </c>
      <c r="G2005" s="25" t="s">
        <v>234</v>
      </c>
    </row>
    <row r="2006" spans="1:7" ht="12.75" customHeight="1" x14ac:dyDescent="0.2">
      <c r="A2006" s="113" t="s">
        <v>394</v>
      </c>
      <c r="B2006" s="83" t="s">
        <v>1151</v>
      </c>
      <c r="C2006" s="78" t="s">
        <v>157</v>
      </c>
      <c r="E2006" s="131">
        <v>92614</v>
      </c>
      <c r="F2006" s="136">
        <v>42841</v>
      </c>
      <c r="G2006" s="25" t="s">
        <v>234</v>
      </c>
    </row>
    <row r="2007" spans="1:7" ht="12.75" customHeight="1" x14ac:dyDescent="0.2">
      <c r="A2007" s="113" t="s">
        <v>395</v>
      </c>
      <c r="B2007" s="83" t="s">
        <v>1151</v>
      </c>
      <c r="C2007" s="78" t="s">
        <v>284</v>
      </c>
      <c r="E2007" s="131">
        <v>92614</v>
      </c>
      <c r="F2007" s="136">
        <v>42841</v>
      </c>
      <c r="G2007" s="25" t="s">
        <v>234</v>
      </c>
    </row>
    <row r="2008" spans="1:7" ht="12.75" customHeight="1" x14ac:dyDescent="0.2">
      <c r="A2008" s="113" t="s">
        <v>418</v>
      </c>
      <c r="B2008" s="113" t="s">
        <v>1154</v>
      </c>
      <c r="C2008" s="78" t="s">
        <v>298</v>
      </c>
      <c r="E2008" s="131">
        <v>146930</v>
      </c>
      <c r="F2008" s="136">
        <v>42841</v>
      </c>
      <c r="G2008" s="25" t="s">
        <v>234</v>
      </c>
    </row>
    <row r="2009" spans="1:7" ht="12.75" customHeight="1" x14ac:dyDescent="0.2">
      <c r="A2009" s="113" t="s">
        <v>378</v>
      </c>
      <c r="B2009" s="83" t="s">
        <v>1151</v>
      </c>
      <c r="C2009" s="78" t="s">
        <v>250</v>
      </c>
      <c r="E2009" s="131">
        <v>92614</v>
      </c>
      <c r="F2009" s="136">
        <v>42846</v>
      </c>
      <c r="G2009" s="25" t="s">
        <v>234</v>
      </c>
    </row>
    <row r="2010" spans="1:7" ht="12.75" customHeight="1" x14ac:dyDescent="0.2">
      <c r="A2010" s="113" t="s">
        <v>389</v>
      </c>
      <c r="B2010" s="83" t="s">
        <v>1151</v>
      </c>
      <c r="C2010" s="78" t="s">
        <v>290</v>
      </c>
      <c r="E2010" s="131">
        <v>92614</v>
      </c>
      <c r="F2010" s="136">
        <v>42846</v>
      </c>
      <c r="G2010" s="25" t="s">
        <v>234</v>
      </c>
    </row>
    <row r="2011" spans="1:7" x14ac:dyDescent="0.2">
      <c r="A2011" s="113" t="s">
        <v>390</v>
      </c>
      <c r="B2011" s="83" t="s">
        <v>1151</v>
      </c>
      <c r="C2011" s="78" t="s">
        <v>289</v>
      </c>
      <c r="E2011" s="131">
        <v>92614</v>
      </c>
      <c r="F2011" s="136">
        <v>42846</v>
      </c>
      <c r="G2011" s="25" t="s">
        <v>234</v>
      </c>
    </row>
    <row r="2012" spans="1:7" ht="12.75" customHeight="1" x14ac:dyDescent="0.2">
      <c r="A2012" s="113" t="s">
        <v>383</v>
      </c>
      <c r="B2012" s="83" t="s">
        <v>1151</v>
      </c>
      <c r="C2012" s="78" t="s">
        <v>6</v>
      </c>
      <c r="E2012" s="131">
        <v>92615</v>
      </c>
      <c r="F2012" s="136">
        <v>42847</v>
      </c>
      <c r="G2012" s="25" t="s">
        <v>234</v>
      </c>
    </row>
    <row r="2013" spans="1:7" ht="12.75" customHeight="1" x14ac:dyDescent="0.2">
      <c r="A2013" s="113" t="s">
        <v>384</v>
      </c>
      <c r="B2013" s="83" t="s">
        <v>1151</v>
      </c>
      <c r="C2013" s="78" t="s">
        <v>32</v>
      </c>
      <c r="E2013" s="131">
        <v>92627</v>
      </c>
      <c r="F2013" s="136">
        <v>42847</v>
      </c>
      <c r="G2013" s="25" t="s">
        <v>234</v>
      </c>
    </row>
    <row r="2014" spans="1:7" ht="12.75" customHeight="1" x14ac:dyDescent="0.2">
      <c r="A2014" s="113" t="s">
        <v>393</v>
      </c>
      <c r="B2014" s="83" t="s">
        <v>1151</v>
      </c>
      <c r="C2014" s="78" t="s">
        <v>333</v>
      </c>
      <c r="E2014" s="131">
        <v>92614</v>
      </c>
      <c r="F2014" s="136">
        <v>42847</v>
      </c>
      <c r="G2014" s="25" t="s">
        <v>234</v>
      </c>
    </row>
    <row r="2015" spans="1:7" ht="12.75" customHeight="1" x14ac:dyDescent="0.2">
      <c r="A2015" s="113" t="s">
        <v>443</v>
      </c>
      <c r="B2015" s="113" t="s">
        <v>1157</v>
      </c>
      <c r="C2015" s="78" t="s">
        <v>1</v>
      </c>
      <c r="E2015" s="131">
        <v>35811</v>
      </c>
      <c r="F2015" s="136">
        <v>42847</v>
      </c>
      <c r="G2015" s="25" t="s">
        <v>234</v>
      </c>
    </row>
    <row r="2016" spans="1:7" ht="12.75" customHeight="1" x14ac:dyDescent="0.2">
      <c r="A2016" s="113" t="s">
        <v>456</v>
      </c>
      <c r="B2016" s="113" t="s">
        <v>28</v>
      </c>
      <c r="C2016" s="78" t="s">
        <v>374</v>
      </c>
      <c r="E2016" s="131" t="s">
        <v>29</v>
      </c>
      <c r="F2016" s="136">
        <v>42848</v>
      </c>
      <c r="G2016" s="25" t="s">
        <v>234</v>
      </c>
    </row>
    <row r="2017" spans="1:7" ht="12.75" customHeight="1" x14ac:dyDescent="0.2">
      <c r="A2017" s="113" t="s">
        <v>415</v>
      </c>
      <c r="B2017" s="113" t="s">
        <v>1154</v>
      </c>
      <c r="C2017" s="78" t="s">
        <v>305</v>
      </c>
      <c r="E2017" s="131">
        <v>146980</v>
      </c>
      <c r="F2017" s="136">
        <v>42854</v>
      </c>
      <c r="G2017" s="25" t="s">
        <v>234</v>
      </c>
    </row>
    <row r="2018" spans="1:7" ht="12.75" customHeight="1" x14ac:dyDescent="0.2">
      <c r="A2018" s="113" t="s">
        <v>416</v>
      </c>
      <c r="B2018" s="113" t="s">
        <v>1154</v>
      </c>
      <c r="C2018" s="78" t="s">
        <v>304</v>
      </c>
      <c r="E2018" s="131">
        <v>146980</v>
      </c>
      <c r="F2018" s="136">
        <v>42854</v>
      </c>
      <c r="G2018" s="25" t="s">
        <v>234</v>
      </c>
    </row>
    <row r="2019" spans="1:7" ht="12.75" customHeight="1" x14ac:dyDescent="0.2">
      <c r="A2019" s="113" t="s">
        <v>436</v>
      </c>
      <c r="B2019" s="113" t="s">
        <v>1157</v>
      </c>
      <c r="C2019" s="78" t="s">
        <v>288</v>
      </c>
      <c r="E2019" s="131">
        <v>36087</v>
      </c>
      <c r="F2019" s="136">
        <v>42862</v>
      </c>
      <c r="G2019" s="25" t="s">
        <v>234</v>
      </c>
    </row>
    <row r="2020" spans="1:7" ht="12.75" customHeight="1" x14ac:dyDescent="0.2">
      <c r="A2020" s="113" t="s">
        <v>460</v>
      </c>
      <c r="B2020" s="113" t="s">
        <v>28</v>
      </c>
      <c r="C2020" s="78" t="s">
        <v>369</v>
      </c>
      <c r="E2020" s="131" t="s">
        <v>29</v>
      </c>
      <c r="F2020" s="136">
        <v>42869</v>
      </c>
      <c r="G2020" s="25" t="s">
        <v>234</v>
      </c>
    </row>
    <row r="2021" spans="1:7" ht="12.75" customHeight="1" x14ac:dyDescent="0.2">
      <c r="A2021" s="83" t="s">
        <v>455</v>
      </c>
      <c r="B2021" s="83" t="s">
        <v>28</v>
      </c>
      <c r="C2021" s="43" t="s">
        <v>373</v>
      </c>
      <c r="D2021" s="83"/>
      <c r="E2021" s="132" t="s">
        <v>29</v>
      </c>
      <c r="F2021" s="90">
        <v>42870</v>
      </c>
      <c r="G2021" s="28" t="s">
        <v>234</v>
      </c>
    </row>
    <row r="2022" spans="1:7" ht="12.75" customHeight="1" x14ac:dyDescent="0.2">
      <c r="A2022" s="113" t="s">
        <v>477</v>
      </c>
      <c r="B2022" s="113" t="s">
        <v>199</v>
      </c>
      <c r="C2022" s="78" t="s">
        <v>368</v>
      </c>
      <c r="E2022" s="131" t="s">
        <v>29</v>
      </c>
      <c r="F2022" s="136">
        <v>42870</v>
      </c>
      <c r="G2022" s="25" t="s">
        <v>234</v>
      </c>
    </row>
    <row r="2023" spans="1:7" ht="12.75" customHeight="1" x14ac:dyDescent="0.2">
      <c r="A2023" s="83" t="s">
        <v>427</v>
      </c>
      <c r="B2023" s="113" t="s">
        <v>1157</v>
      </c>
      <c r="C2023" s="43" t="s">
        <v>31</v>
      </c>
      <c r="D2023" s="83"/>
      <c r="E2023" s="132">
        <v>36394</v>
      </c>
      <c r="F2023" s="90">
        <v>42876</v>
      </c>
      <c r="G2023" s="28" t="s">
        <v>234</v>
      </c>
    </row>
    <row r="2024" spans="1:7" x14ac:dyDescent="0.2">
      <c r="A2024" s="83" t="s">
        <v>430</v>
      </c>
      <c r="B2024" s="113" t="s">
        <v>1157</v>
      </c>
      <c r="C2024" s="43" t="s">
        <v>126</v>
      </c>
      <c r="D2024" s="83"/>
      <c r="E2024" s="132">
        <v>36394</v>
      </c>
      <c r="F2024" s="90">
        <v>42876</v>
      </c>
      <c r="G2024" s="28" t="s">
        <v>234</v>
      </c>
    </row>
    <row r="2025" spans="1:7" x14ac:dyDescent="0.2">
      <c r="A2025" s="83" t="s">
        <v>433</v>
      </c>
      <c r="B2025" s="113" t="s">
        <v>1157</v>
      </c>
      <c r="C2025" s="43" t="s">
        <v>232</v>
      </c>
      <c r="D2025" s="83"/>
      <c r="E2025" s="132">
        <v>36394</v>
      </c>
      <c r="F2025" s="90">
        <v>42876</v>
      </c>
      <c r="G2025" s="28" t="s">
        <v>234</v>
      </c>
    </row>
    <row r="2026" spans="1:7" ht="12.75" customHeight="1" x14ac:dyDescent="0.2">
      <c r="A2026" s="83" t="s">
        <v>459</v>
      </c>
      <c r="B2026" s="83" t="s">
        <v>28</v>
      </c>
      <c r="C2026" s="43" t="s">
        <v>254</v>
      </c>
      <c r="D2026" s="83"/>
      <c r="E2026" s="132" t="s">
        <v>29</v>
      </c>
      <c r="F2026" s="90">
        <v>42886</v>
      </c>
      <c r="G2026" s="28" t="s">
        <v>234</v>
      </c>
    </row>
    <row r="2027" spans="1:7" ht="12.75" customHeight="1" x14ac:dyDescent="0.2">
      <c r="A2027" s="113" t="s">
        <v>429</v>
      </c>
      <c r="B2027" s="113" t="s">
        <v>1157</v>
      </c>
      <c r="C2027" s="78" t="s">
        <v>32</v>
      </c>
      <c r="E2027" s="131">
        <v>36928</v>
      </c>
      <c r="F2027" s="136">
        <v>42890</v>
      </c>
      <c r="G2027" s="25" t="s">
        <v>234</v>
      </c>
    </row>
    <row r="2028" spans="1:7" ht="12.75" customHeight="1" x14ac:dyDescent="0.2">
      <c r="A2028" s="83" t="s">
        <v>438</v>
      </c>
      <c r="B2028" s="113" t="s">
        <v>1157</v>
      </c>
      <c r="C2028" s="43" t="s">
        <v>156</v>
      </c>
      <c r="D2028" s="83"/>
      <c r="E2028" s="132">
        <v>36928</v>
      </c>
      <c r="F2028" s="90">
        <v>42890</v>
      </c>
      <c r="G2028" s="28" t="s">
        <v>234</v>
      </c>
    </row>
    <row r="2029" spans="1:7" ht="12.75" customHeight="1" x14ac:dyDescent="0.2">
      <c r="A2029" s="113" t="s">
        <v>444</v>
      </c>
      <c r="B2029" s="113" t="s">
        <v>1157</v>
      </c>
      <c r="C2029" s="78" t="s">
        <v>284</v>
      </c>
      <c r="E2029" s="131">
        <v>36928</v>
      </c>
      <c r="F2029" s="136">
        <v>42890</v>
      </c>
      <c r="G2029" s="25" t="s">
        <v>234</v>
      </c>
    </row>
    <row r="2030" spans="1:7" ht="12.75" customHeight="1" x14ac:dyDescent="0.2">
      <c r="A2030" s="113" t="s">
        <v>428</v>
      </c>
      <c r="B2030" s="113" t="s">
        <v>1157</v>
      </c>
      <c r="C2030" s="78" t="s">
        <v>6</v>
      </c>
      <c r="E2030" s="131">
        <v>36967</v>
      </c>
      <c r="F2030" s="136">
        <v>42892</v>
      </c>
      <c r="G2030" s="25" t="s">
        <v>234</v>
      </c>
    </row>
    <row r="2031" spans="1:7" ht="12.75" customHeight="1" x14ac:dyDescent="0.2">
      <c r="A2031" s="113" t="s">
        <v>458</v>
      </c>
      <c r="B2031" s="113" t="s">
        <v>28</v>
      </c>
      <c r="C2031" s="78" t="s">
        <v>324</v>
      </c>
      <c r="E2031" s="131" t="s">
        <v>29</v>
      </c>
      <c r="F2031" s="136">
        <v>42892</v>
      </c>
      <c r="G2031" s="25" t="s">
        <v>234</v>
      </c>
    </row>
    <row r="2032" spans="1:7" ht="12.75" customHeight="1" x14ac:dyDescent="0.2">
      <c r="A2032" s="113" t="s">
        <v>422</v>
      </c>
      <c r="B2032" s="113" t="s">
        <v>1157</v>
      </c>
      <c r="C2032" s="78" t="s">
        <v>10</v>
      </c>
      <c r="E2032" s="131">
        <v>37141</v>
      </c>
      <c r="F2032" s="136">
        <v>42896</v>
      </c>
      <c r="G2032" s="25" t="s">
        <v>234</v>
      </c>
    </row>
    <row r="2033" spans="1:7" ht="12.75" customHeight="1" x14ac:dyDescent="0.2">
      <c r="A2033" s="113" t="s">
        <v>435</v>
      </c>
      <c r="B2033" s="113" t="s">
        <v>1157</v>
      </c>
      <c r="C2033" s="78" t="s">
        <v>285</v>
      </c>
      <c r="E2033" s="131">
        <v>37141</v>
      </c>
      <c r="F2033" s="136">
        <v>42896</v>
      </c>
      <c r="G2033" s="25" t="s">
        <v>234</v>
      </c>
    </row>
    <row r="2034" spans="1:7" ht="12.75" customHeight="1" x14ac:dyDescent="0.2">
      <c r="A2034" s="113" t="s">
        <v>425</v>
      </c>
      <c r="B2034" s="113" t="s">
        <v>1157</v>
      </c>
      <c r="C2034" s="78" t="s">
        <v>24</v>
      </c>
      <c r="E2034" s="131">
        <v>37141</v>
      </c>
      <c r="F2034" s="136">
        <v>42897</v>
      </c>
      <c r="G2034" s="25" t="s">
        <v>234</v>
      </c>
    </row>
    <row r="2035" spans="1:7" ht="22.5" customHeight="1" x14ac:dyDescent="0.2">
      <c r="A2035" s="113" t="s">
        <v>439</v>
      </c>
      <c r="B2035" s="113" t="s">
        <v>1157</v>
      </c>
      <c r="C2035" s="78" t="s">
        <v>484</v>
      </c>
      <c r="E2035" s="131">
        <v>37141</v>
      </c>
      <c r="F2035" s="136">
        <v>42897</v>
      </c>
      <c r="G2035" s="25" t="s">
        <v>234</v>
      </c>
    </row>
    <row r="2036" spans="1:7" ht="12.75" customHeight="1" x14ac:dyDescent="0.2">
      <c r="A2036" s="113" t="s">
        <v>441</v>
      </c>
      <c r="B2036" s="113" t="s">
        <v>1157</v>
      </c>
      <c r="C2036" s="78" t="s">
        <v>157</v>
      </c>
      <c r="E2036" s="131">
        <v>37141</v>
      </c>
      <c r="F2036" s="136">
        <v>42897</v>
      </c>
      <c r="G2036" s="25" t="s">
        <v>234</v>
      </c>
    </row>
    <row r="2037" spans="1:7" ht="12.75" customHeight="1" x14ac:dyDescent="0.2">
      <c r="A2037" s="83" t="s">
        <v>456</v>
      </c>
      <c r="B2037" s="83" t="str">
        <f>Input!$E$4</f>
        <v>Home</v>
      </c>
      <c r="C2037" s="43" t="s">
        <v>374</v>
      </c>
      <c r="D2037" s="83"/>
      <c r="E2037" s="132" t="s">
        <v>29</v>
      </c>
      <c r="F2037" s="90">
        <v>42908</v>
      </c>
      <c r="G2037" s="28" t="s">
        <v>234</v>
      </c>
    </row>
    <row r="2038" spans="1:7" ht="12.75" customHeight="1" x14ac:dyDescent="0.2">
      <c r="A2038" s="83" t="s">
        <v>400</v>
      </c>
      <c r="B2038" s="113" t="s">
        <v>1154</v>
      </c>
      <c r="C2038" s="43" t="s">
        <v>10</v>
      </c>
      <c r="D2038" s="83"/>
      <c r="E2038" s="132">
        <v>147203</v>
      </c>
      <c r="F2038" s="90">
        <v>42910</v>
      </c>
      <c r="G2038" s="28" t="s">
        <v>234</v>
      </c>
    </row>
    <row r="2039" spans="1:7" ht="12.75" customHeight="1" x14ac:dyDescent="0.2">
      <c r="A2039" s="113" t="s">
        <v>415</v>
      </c>
      <c r="B2039" s="113" t="s">
        <v>1154</v>
      </c>
      <c r="C2039" s="43" t="s">
        <v>305</v>
      </c>
      <c r="D2039" s="83"/>
      <c r="E2039" s="132">
        <v>147203</v>
      </c>
      <c r="F2039" s="90">
        <v>42910</v>
      </c>
      <c r="G2039" s="28" t="s">
        <v>234</v>
      </c>
    </row>
    <row r="2040" spans="1:7" ht="12.75" customHeight="1" x14ac:dyDescent="0.2">
      <c r="A2040" s="83" t="s">
        <v>391</v>
      </c>
      <c r="B2040" s="83" t="s">
        <v>1151</v>
      </c>
      <c r="C2040" s="43" t="s">
        <v>247</v>
      </c>
      <c r="D2040" s="83"/>
      <c r="E2040" s="132">
        <v>93021</v>
      </c>
      <c r="F2040" s="90">
        <v>42911</v>
      </c>
      <c r="G2040" s="28" t="s">
        <v>234</v>
      </c>
    </row>
    <row r="2041" spans="1:7" ht="12.75" customHeight="1" x14ac:dyDescent="0.2">
      <c r="A2041" s="83" t="s">
        <v>463</v>
      </c>
      <c r="B2041" s="83" t="s">
        <v>28</v>
      </c>
      <c r="C2041" s="43" t="s">
        <v>181</v>
      </c>
      <c r="D2041" s="83"/>
      <c r="E2041" s="132" t="s">
        <v>29</v>
      </c>
      <c r="F2041" s="90">
        <v>42911</v>
      </c>
      <c r="G2041" s="28" t="s">
        <v>234</v>
      </c>
    </row>
    <row r="2042" spans="1:7" ht="12.75" customHeight="1" x14ac:dyDescent="0.2">
      <c r="A2042" s="113" t="s">
        <v>455</v>
      </c>
      <c r="B2042" s="113" t="s">
        <v>28</v>
      </c>
      <c r="C2042" s="78" t="s">
        <v>373</v>
      </c>
      <c r="E2042" s="131" t="s">
        <v>29</v>
      </c>
      <c r="F2042" s="136">
        <v>42915</v>
      </c>
      <c r="G2042" s="25" t="s">
        <v>234</v>
      </c>
    </row>
    <row r="2043" spans="1:7" ht="12.75" customHeight="1" x14ac:dyDescent="0.2">
      <c r="A2043" s="83" t="s">
        <v>452</v>
      </c>
      <c r="B2043" s="83" t="s">
        <v>1158</v>
      </c>
      <c r="C2043" s="43" t="s">
        <v>269</v>
      </c>
      <c r="D2043" s="83"/>
      <c r="E2043" s="132">
        <v>9.5</v>
      </c>
      <c r="F2043" s="90">
        <v>42923</v>
      </c>
      <c r="G2043" s="28" t="s">
        <v>234</v>
      </c>
    </row>
    <row r="2044" spans="1:7" ht="12.75" customHeight="1" x14ac:dyDescent="0.2">
      <c r="A2044" s="83" t="s">
        <v>454</v>
      </c>
      <c r="B2044" s="83" t="s">
        <v>28</v>
      </c>
      <c r="C2044" s="43" t="s">
        <v>265</v>
      </c>
      <c r="D2044" s="83"/>
      <c r="E2044" s="132" t="s">
        <v>29</v>
      </c>
      <c r="F2044" s="90">
        <v>42923</v>
      </c>
      <c r="G2044" s="28" t="s">
        <v>234</v>
      </c>
    </row>
    <row r="2045" spans="1:7" ht="12.75" customHeight="1" x14ac:dyDescent="0.2">
      <c r="A2045" s="113" t="s">
        <v>457</v>
      </c>
      <c r="B2045" s="113" t="s">
        <v>28</v>
      </c>
      <c r="C2045" s="78" t="s">
        <v>133</v>
      </c>
      <c r="E2045" s="131" t="s">
        <v>29</v>
      </c>
      <c r="F2045" s="136">
        <v>42923</v>
      </c>
      <c r="G2045" s="25" t="s">
        <v>234</v>
      </c>
    </row>
    <row r="2046" spans="1:7" ht="12.75" customHeight="1" x14ac:dyDescent="0.2">
      <c r="A2046" s="83" t="s">
        <v>460</v>
      </c>
      <c r="B2046" s="83" t="s">
        <v>28</v>
      </c>
      <c r="C2046" s="43" t="s">
        <v>369</v>
      </c>
      <c r="D2046" s="83"/>
      <c r="E2046" s="132" t="s">
        <v>29</v>
      </c>
      <c r="F2046" s="90">
        <v>42924</v>
      </c>
      <c r="G2046" s="28" t="s">
        <v>234</v>
      </c>
    </row>
    <row r="2047" spans="1:7" ht="12.75" customHeight="1" x14ac:dyDescent="0.2">
      <c r="A2047" s="113" t="s">
        <v>414</v>
      </c>
      <c r="B2047" s="113" t="s">
        <v>1154</v>
      </c>
      <c r="C2047" s="78" t="s">
        <v>303</v>
      </c>
      <c r="E2047" s="131">
        <v>147378</v>
      </c>
      <c r="F2047" s="136">
        <v>42939</v>
      </c>
      <c r="G2047" s="25" t="s">
        <v>234</v>
      </c>
    </row>
    <row r="2048" spans="1:7" ht="22.5" customHeight="1" x14ac:dyDescent="0.2">
      <c r="A2048" s="113" t="s">
        <v>410</v>
      </c>
      <c r="B2048" s="113" t="s">
        <v>1154</v>
      </c>
      <c r="C2048" s="78" t="s">
        <v>344</v>
      </c>
      <c r="E2048" s="131">
        <v>147418</v>
      </c>
      <c r="F2048" s="136">
        <v>42945</v>
      </c>
      <c r="G2048" s="25" t="s">
        <v>234</v>
      </c>
    </row>
    <row r="2049" spans="1:7" ht="12.75" customHeight="1" x14ac:dyDescent="0.2">
      <c r="A2049" s="113" t="s">
        <v>383</v>
      </c>
      <c r="B2049" s="83" t="s">
        <v>1151</v>
      </c>
      <c r="C2049" s="78" t="s">
        <v>6</v>
      </c>
      <c r="E2049" s="131">
        <v>94426</v>
      </c>
      <c r="F2049" s="136">
        <v>42948</v>
      </c>
      <c r="G2049" s="25" t="s">
        <v>234</v>
      </c>
    </row>
    <row r="2050" spans="1:7" ht="12.75" customHeight="1" x14ac:dyDescent="0.2">
      <c r="A2050" s="113" t="s">
        <v>459</v>
      </c>
      <c r="B2050" s="113" t="s">
        <v>28</v>
      </c>
      <c r="C2050" s="78" t="s">
        <v>254</v>
      </c>
      <c r="E2050" s="131" t="s">
        <v>29</v>
      </c>
      <c r="F2050" s="136">
        <v>42949</v>
      </c>
      <c r="G2050" s="25" t="s">
        <v>234</v>
      </c>
    </row>
    <row r="2051" spans="1:7" ht="12.75" customHeight="1" x14ac:dyDescent="0.2">
      <c r="A2051" s="113" t="s">
        <v>438</v>
      </c>
      <c r="B2051" s="113" t="s">
        <v>1157</v>
      </c>
      <c r="C2051" s="78" t="s">
        <v>156</v>
      </c>
      <c r="E2051" s="131">
        <v>38164</v>
      </c>
      <c r="F2051" s="136">
        <v>42951</v>
      </c>
      <c r="G2051" s="25" t="s">
        <v>234</v>
      </c>
    </row>
    <row r="2052" spans="1:7" ht="12.75" customHeight="1" x14ac:dyDescent="0.2">
      <c r="A2052" s="113" t="s">
        <v>458</v>
      </c>
      <c r="B2052" s="113" t="s">
        <v>28</v>
      </c>
      <c r="C2052" s="78" t="s">
        <v>324</v>
      </c>
      <c r="E2052" s="131" t="s">
        <v>29</v>
      </c>
      <c r="F2052" s="136">
        <v>42952</v>
      </c>
      <c r="G2052" s="25" t="s">
        <v>234</v>
      </c>
    </row>
    <row r="2053" spans="1:7" ht="12.75" customHeight="1" x14ac:dyDescent="0.2">
      <c r="A2053" s="113" t="s">
        <v>460</v>
      </c>
      <c r="B2053" s="113" t="s">
        <v>28</v>
      </c>
      <c r="C2053" s="78" t="s">
        <v>369</v>
      </c>
      <c r="E2053" s="131" t="s">
        <v>29</v>
      </c>
      <c r="F2053" s="136">
        <v>42952</v>
      </c>
      <c r="G2053" s="25" t="s">
        <v>234</v>
      </c>
    </row>
    <row r="2054" spans="1:7" ht="12.75" customHeight="1" x14ac:dyDescent="0.2">
      <c r="A2054" s="113" t="s">
        <v>397</v>
      </c>
      <c r="B2054" s="113" t="s">
        <v>1154</v>
      </c>
      <c r="C2054" s="78" t="s">
        <v>358</v>
      </c>
      <c r="E2054" s="131">
        <v>147495</v>
      </c>
      <c r="F2054" s="136">
        <v>42953</v>
      </c>
      <c r="G2054" s="25" t="s">
        <v>234</v>
      </c>
    </row>
    <row r="2055" spans="1:7" ht="12.75" customHeight="1" x14ac:dyDescent="0.2">
      <c r="A2055" s="113" t="s">
        <v>455</v>
      </c>
      <c r="B2055" s="113" t="s">
        <v>28</v>
      </c>
      <c r="C2055" s="78" t="s">
        <v>373</v>
      </c>
      <c r="E2055" s="131" t="s">
        <v>29</v>
      </c>
      <c r="F2055" s="136">
        <v>42960</v>
      </c>
      <c r="G2055" s="25" t="s">
        <v>234</v>
      </c>
    </row>
    <row r="2056" spans="1:7" ht="12.75" customHeight="1" x14ac:dyDescent="0.2">
      <c r="A2056" s="113" t="s">
        <v>456</v>
      </c>
      <c r="B2056" s="113" t="s">
        <v>28</v>
      </c>
      <c r="C2056" s="78" t="s">
        <v>374</v>
      </c>
      <c r="E2056" s="131" t="s">
        <v>29</v>
      </c>
      <c r="F2056" s="136">
        <v>42966</v>
      </c>
      <c r="G2056" s="25" t="s">
        <v>234</v>
      </c>
    </row>
    <row r="2057" spans="1:7" ht="12.75" customHeight="1" x14ac:dyDescent="0.2">
      <c r="A2057" s="113" t="s">
        <v>415</v>
      </c>
      <c r="B2057" s="113" t="s">
        <v>1154</v>
      </c>
      <c r="C2057" s="78" t="s">
        <v>305</v>
      </c>
      <c r="E2057" s="131">
        <v>147549</v>
      </c>
      <c r="F2057" s="136">
        <v>42972</v>
      </c>
      <c r="G2057" s="25" t="s">
        <v>234</v>
      </c>
    </row>
    <row r="2058" spans="1:7" ht="12.75" customHeight="1" x14ac:dyDescent="0.2">
      <c r="A2058" s="83" t="s">
        <v>462</v>
      </c>
      <c r="B2058" s="83" t="str">
        <f>Input!$E$4</f>
        <v>Home</v>
      </c>
      <c r="C2058" s="43" t="s">
        <v>221</v>
      </c>
      <c r="D2058" s="83"/>
      <c r="E2058" s="132" t="s">
        <v>29</v>
      </c>
      <c r="F2058" s="90">
        <v>42979</v>
      </c>
      <c r="G2058" s="28" t="s">
        <v>234</v>
      </c>
    </row>
    <row r="2059" spans="1:7" ht="12.75" customHeight="1" x14ac:dyDescent="0.2">
      <c r="A2059" s="83" t="s">
        <v>460</v>
      </c>
      <c r="B2059" s="83" t="s">
        <v>28</v>
      </c>
      <c r="C2059" s="43" t="s">
        <v>369</v>
      </c>
      <c r="D2059" s="83"/>
      <c r="E2059" s="132" t="s">
        <v>29</v>
      </c>
      <c r="F2059" s="90">
        <v>42980</v>
      </c>
      <c r="G2059" s="28" t="s">
        <v>234</v>
      </c>
    </row>
    <row r="2060" spans="1:7" x14ac:dyDescent="0.2">
      <c r="A2060" s="113" t="s">
        <v>428</v>
      </c>
      <c r="B2060" s="113" t="s">
        <v>1157</v>
      </c>
      <c r="C2060" s="78" t="s">
        <v>6</v>
      </c>
      <c r="E2060" s="131">
        <v>38665</v>
      </c>
      <c r="F2060" s="136">
        <v>42981</v>
      </c>
      <c r="G2060" s="25" t="s">
        <v>234</v>
      </c>
    </row>
    <row r="2061" spans="1:7" ht="12.75" customHeight="1" x14ac:dyDescent="0.2">
      <c r="A2061" s="113" t="s">
        <v>407</v>
      </c>
      <c r="B2061" s="113" t="s">
        <v>1154</v>
      </c>
      <c r="C2061" s="43" t="s">
        <v>6</v>
      </c>
      <c r="D2061" s="83"/>
      <c r="E2061" s="132">
        <v>147579</v>
      </c>
      <c r="F2061" s="90">
        <v>42982</v>
      </c>
      <c r="G2061" s="28" t="s">
        <v>234</v>
      </c>
    </row>
    <row r="2062" spans="1:7" ht="12.75" customHeight="1" x14ac:dyDescent="0.2">
      <c r="A2062" s="113" t="s">
        <v>465</v>
      </c>
      <c r="B2062" s="113" t="s">
        <v>28</v>
      </c>
      <c r="C2062" s="78" t="s">
        <v>328</v>
      </c>
      <c r="E2062" s="131" t="s">
        <v>29</v>
      </c>
      <c r="F2062" s="136">
        <v>42987</v>
      </c>
      <c r="G2062" s="25" t="s">
        <v>234</v>
      </c>
    </row>
    <row r="2063" spans="1:7" ht="12.75" customHeight="1" x14ac:dyDescent="0.2">
      <c r="A2063" s="113" t="s">
        <v>466</v>
      </c>
      <c r="B2063" s="113" t="s">
        <v>28</v>
      </c>
      <c r="C2063" s="78" t="s">
        <v>141</v>
      </c>
      <c r="E2063" s="131" t="s">
        <v>29</v>
      </c>
      <c r="F2063" s="136">
        <v>42987</v>
      </c>
      <c r="G2063" s="25" t="s">
        <v>234</v>
      </c>
    </row>
    <row r="2064" spans="1:7" ht="12.75" customHeight="1" x14ac:dyDescent="0.2">
      <c r="A2064" s="83" t="s">
        <v>468</v>
      </c>
      <c r="B2064" s="83" t="s">
        <v>28</v>
      </c>
      <c r="C2064" s="43" t="s">
        <v>372</v>
      </c>
      <c r="D2064" s="83"/>
      <c r="E2064" s="132" t="s">
        <v>29</v>
      </c>
      <c r="F2064" s="90">
        <v>42992</v>
      </c>
      <c r="G2064" s="28" t="s">
        <v>234</v>
      </c>
    </row>
    <row r="2065" spans="1:7" ht="12.75" customHeight="1" x14ac:dyDescent="0.2">
      <c r="A2065" s="83" t="s">
        <v>467</v>
      </c>
      <c r="B2065" s="83" t="s">
        <v>28</v>
      </c>
      <c r="C2065" s="43" t="s">
        <v>120</v>
      </c>
      <c r="D2065" s="83"/>
      <c r="E2065" s="132" t="s">
        <v>29</v>
      </c>
      <c r="F2065" s="90">
        <v>42995</v>
      </c>
      <c r="G2065" s="28" t="s">
        <v>234</v>
      </c>
    </row>
    <row r="2066" spans="1:7" x14ac:dyDescent="0.2">
      <c r="A2066" s="83" t="s">
        <v>474</v>
      </c>
      <c r="B2066" s="83" t="s">
        <v>216</v>
      </c>
      <c r="C2066" s="43" t="s">
        <v>220</v>
      </c>
      <c r="D2066" s="83"/>
      <c r="E2066" s="132" t="s">
        <v>29</v>
      </c>
      <c r="F2066" s="90">
        <v>42998</v>
      </c>
      <c r="G2066" s="28" t="s">
        <v>234</v>
      </c>
    </row>
    <row r="2067" spans="1:7" x14ac:dyDescent="0.2">
      <c r="A2067" s="83" t="s">
        <v>463</v>
      </c>
      <c r="B2067" s="83" t="s">
        <v>28</v>
      </c>
      <c r="C2067" s="43" t="s">
        <v>181</v>
      </c>
      <c r="D2067" s="83"/>
      <c r="E2067" s="132" t="s">
        <v>29</v>
      </c>
      <c r="F2067" s="90">
        <v>43001</v>
      </c>
      <c r="G2067" s="28" t="s">
        <v>234</v>
      </c>
    </row>
    <row r="2068" spans="1:7" ht="12.75" customHeight="1" x14ac:dyDescent="0.2">
      <c r="A2068" s="113" t="s">
        <v>476</v>
      </c>
      <c r="B2068" s="113" t="s">
        <v>199</v>
      </c>
      <c r="C2068" s="78" t="s">
        <v>480</v>
      </c>
      <c r="E2068" s="131" t="s">
        <v>29</v>
      </c>
      <c r="F2068" s="136">
        <v>43003</v>
      </c>
      <c r="G2068" s="25" t="s">
        <v>234</v>
      </c>
    </row>
    <row r="2069" spans="1:7" x14ac:dyDescent="0.2">
      <c r="A2069" s="83" t="s">
        <v>455</v>
      </c>
      <c r="B2069" s="83" t="s">
        <v>28</v>
      </c>
      <c r="C2069" s="43" t="s">
        <v>373</v>
      </c>
      <c r="D2069" s="83"/>
      <c r="E2069" s="132" t="s">
        <v>29</v>
      </c>
      <c r="F2069" s="90">
        <v>43004</v>
      </c>
      <c r="G2069" s="28" t="s">
        <v>234</v>
      </c>
    </row>
    <row r="2070" spans="1:7" x14ac:dyDescent="0.2">
      <c r="A2070" s="113" t="s">
        <v>391</v>
      </c>
      <c r="B2070" s="83" t="s">
        <v>1151</v>
      </c>
      <c r="C2070" s="78" t="s">
        <v>247</v>
      </c>
      <c r="E2070" s="131">
        <v>94905</v>
      </c>
      <c r="F2070" s="136">
        <v>43007</v>
      </c>
      <c r="G2070" s="25" t="s">
        <v>234</v>
      </c>
    </row>
    <row r="2071" spans="1:7" x14ac:dyDescent="0.2">
      <c r="A2071" s="113" t="s">
        <v>419</v>
      </c>
      <c r="B2071" s="113" t="s">
        <v>1154</v>
      </c>
      <c r="C2071" s="78" t="s">
        <v>248</v>
      </c>
      <c r="E2071" s="131">
        <v>147706</v>
      </c>
      <c r="F2071" s="136">
        <v>43007</v>
      </c>
      <c r="G2071" s="25" t="s">
        <v>234</v>
      </c>
    </row>
    <row r="2072" spans="1:7" x14ac:dyDescent="0.2">
      <c r="A2072" s="83" t="s">
        <v>438</v>
      </c>
      <c r="B2072" s="113" t="s">
        <v>1157</v>
      </c>
      <c r="C2072" s="43" t="s">
        <v>156</v>
      </c>
      <c r="D2072" s="83"/>
      <c r="E2072" s="132">
        <v>39391</v>
      </c>
      <c r="F2072" s="90">
        <v>43008</v>
      </c>
      <c r="G2072" s="28" t="s">
        <v>234</v>
      </c>
    </row>
    <row r="2073" spans="1:7" x14ac:dyDescent="0.2">
      <c r="A2073" s="83" t="s">
        <v>460</v>
      </c>
      <c r="B2073" s="83" t="s">
        <v>28</v>
      </c>
      <c r="C2073" s="43" t="s">
        <v>369</v>
      </c>
      <c r="D2073" s="83"/>
      <c r="E2073" s="132" t="s">
        <v>29</v>
      </c>
      <c r="F2073" s="90">
        <v>43008</v>
      </c>
      <c r="G2073" s="28" t="s">
        <v>234</v>
      </c>
    </row>
    <row r="2074" spans="1:7" x14ac:dyDescent="0.2">
      <c r="A2074" s="83" t="s">
        <v>452</v>
      </c>
      <c r="B2074" s="83" t="s">
        <v>1158</v>
      </c>
      <c r="C2074" s="43" t="s">
        <v>269</v>
      </c>
      <c r="D2074" s="83"/>
      <c r="E2074" s="132">
        <v>9.5</v>
      </c>
      <c r="F2074" s="90">
        <v>43009</v>
      </c>
      <c r="G2074" s="28" t="s">
        <v>234</v>
      </c>
    </row>
    <row r="2075" spans="1:7" x14ac:dyDescent="0.2">
      <c r="A2075" s="113" t="s">
        <v>459</v>
      </c>
      <c r="B2075" s="113" t="s">
        <v>28</v>
      </c>
      <c r="C2075" s="78" t="s">
        <v>254</v>
      </c>
      <c r="E2075" s="131" t="s">
        <v>29</v>
      </c>
      <c r="F2075" s="136">
        <v>43009</v>
      </c>
      <c r="G2075" s="25" t="s">
        <v>234</v>
      </c>
    </row>
    <row r="2076" spans="1:7" x14ac:dyDescent="0.2">
      <c r="A2076" s="83" t="s">
        <v>458</v>
      </c>
      <c r="B2076" s="83" t="s">
        <v>28</v>
      </c>
      <c r="C2076" s="43" t="s">
        <v>324</v>
      </c>
      <c r="D2076" s="83"/>
      <c r="E2076" s="132" t="s">
        <v>29</v>
      </c>
      <c r="F2076" s="90">
        <v>43015</v>
      </c>
      <c r="G2076" s="28" t="s">
        <v>234</v>
      </c>
    </row>
    <row r="2077" spans="1:7" ht="22.5" x14ac:dyDescent="0.2">
      <c r="A2077" s="83" t="s">
        <v>461</v>
      </c>
      <c r="B2077" s="83" t="str">
        <f>Input!$E$4</f>
        <v>Home</v>
      </c>
      <c r="C2077" s="43" t="s">
        <v>360</v>
      </c>
      <c r="D2077" s="83"/>
      <c r="E2077" s="132" t="s">
        <v>29</v>
      </c>
      <c r="F2077" s="90">
        <v>43016</v>
      </c>
      <c r="G2077" s="28" t="s">
        <v>234</v>
      </c>
    </row>
    <row r="2078" spans="1:7" x14ac:dyDescent="0.2">
      <c r="A2078" s="113" t="s">
        <v>379</v>
      </c>
      <c r="B2078" s="83" t="s">
        <v>1151</v>
      </c>
      <c r="C2078" s="78" t="s">
        <v>10</v>
      </c>
      <c r="E2078" s="131">
        <v>95322</v>
      </c>
      <c r="F2078" s="136">
        <v>43022</v>
      </c>
      <c r="G2078" s="25" t="s">
        <v>234</v>
      </c>
    </row>
    <row r="2079" spans="1:7" x14ac:dyDescent="0.2">
      <c r="A2079" s="113" t="s">
        <v>386</v>
      </c>
      <c r="B2079" s="83" t="s">
        <v>1151</v>
      </c>
      <c r="C2079" s="78" t="s">
        <v>246</v>
      </c>
      <c r="E2079" s="131">
        <v>95322</v>
      </c>
      <c r="F2079" s="136">
        <v>43022</v>
      </c>
      <c r="G2079" s="25" t="s">
        <v>234</v>
      </c>
    </row>
    <row r="2080" spans="1:7" x14ac:dyDescent="0.2">
      <c r="A2080" s="113" t="s">
        <v>388</v>
      </c>
      <c r="B2080" s="83" t="s">
        <v>1151</v>
      </c>
      <c r="C2080" s="78" t="s">
        <v>285</v>
      </c>
      <c r="E2080" s="131">
        <v>95322</v>
      </c>
      <c r="F2080" s="136">
        <v>43022</v>
      </c>
      <c r="G2080" s="25" t="s">
        <v>234</v>
      </c>
    </row>
    <row r="2081" spans="1:7" x14ac:dyDescent="0.2">
      <c r="A2081" s="113" t="s">
        <v>418</v>
      </c>
      <c r="B2081" s="113" t="s">
        <v>1154</v>
      </c>
      <c r="C2081" s="43" t="s">
        <v>298</v>
      </c>
      <c r="D2081" s="83"/>
      <c r="E2081" s="132">
        <v>147781</v>
      </c>
      <c r="F2081" s="90">
        <v>43023</v>
      </c>
      <c r="G2081" s="28" t="s">
        <v>234</v>
      </c>
    </row>
    <row r="2082" spans="1:7" x14ac:dyDescent="0.2">
      <c r="A2082" s="83" t="s">
        <v>443</v>
      </c>
      <c r="B2082" s="113" t="s">
        <v>1157</v>
      </c>
      <c r="C2082" s="43" t="s">
        <v>1</v>
      </c>
      <c r="D2082" s="83"/>
      <c r="E2082" s="132">
        <v>39744</v>
      </c>
      <c r="F2082" s="90">
        <v>43023</v>
      </c>
      <c r="G2082" s="28" t="s">
        <v>234</v>
      </c>
    </row>
    <row r="2083" spans="1:7" x14ac:dyDescent="0.2">
      <c r="A2083" s="83" t="s">
        <v>456</v>
      </c>
      <c r="B2083" s="83" t="str">
        <f>Input!$E$4</f>
        <v>Home</v>
      </c>
      <c r="C2083" s="43" t="s">
        <v>374</v>
      </c>
      <c r="D2083" s="83"/>
      <c r="E2083" s="132" t="s">
        <v>29</v>
      </c>
      <c r="F2083" s="90">
        <v>43026</v>
      </c>
      <c r="G2083" s="28" t="s">
        <v>234</v>
      </c>
    </row>
    <row r="2084" spans="1:7" x14ac:dyDescent="0.2">
      <c r="A2084" s="113" t="s">
        <v>415</v>
      </c>
      <c r="B2084" s="113" t="s">
        <v>1154</v>
      </c>
      <c r="C2084" s="43" t="s">
        <v>305</v>
      </c>
      <c r="D2084" s="83"/>
      <c r="E2084" s="132">
        <v>147817</v>
      </c>
      <c r="F2084" s="90">
        <v>43032</v>
      </c>
      <c r="G2084" s="28" t="s">
        <v>234</v>
      </c>
    </row>
    <row r="2085" spans="1:7" x14ac:dyDescent="0.2">
      <c r="A2085" s="113" t="s">
        <v>383</v>
      </c>
      <c r="B2085" s="83" t="s">
        <v>1151</v>
      </c>
      <c r="C2085" s="78" t="s">
        <v>6</v>
      </c>
      <c r="E2085" s="131">
        <v>95541</v>
      </c>
      <c r="F2085" s="136">
        <v>43036</v>
      </c>
      <c r="G2085" s="25" t="s">
        <v>234</v>
      </c>
    </row>
    <row r="2086" spans="1:7" x14ac:dyDescent="0.2">
      <c r="A2086" s="83" t="s">
        <v>431</v>
      </c>
      <c r="B2086" s="113" t="s">
        <v>1157</v>
      </c>
      <c r="C2086" s="43" t="s">
        <v>227</v>
      </c>
      <c r="D2086" s="83"/>
      <c r="E2086" s="132">
        <v>39977</v>
      </c>
      <c r="F2086" s="90">
        <v>43036</v>
      </c>
      <c r="G2086" s="28" t="s">
        <v>234</v>
      </c>
    </row>
    <row r="2087" spans="1:7" x14ac:dyDescent="0.2">
      <c r="A2087" s="113" t="s">
        <v>460</v>
      </c>
      <c r="B2087" s="113" t="s">
        <v>28</v>
      </c>
      <c r="C2087" s="78" t="s">
        <v>369</v>
      </c>
      <c r="E2087" s="131" t="s">
        <v>29</v>
      </c>
      <c r="F2087" s="136">
        <v>43036</v>
      </c>
      <c r="G2087" s="25" t="s">
        <v>234</v>
      </c>
    </row>
    <row r="2088" spans="1:7" x14ac:dyDescent="0.2">
      <c r="A2088" s="113" t="s">
        <v>455</v>
      </c>
      <c r="B2088" s="113" t="s">
        <v>28</v>
      </c>
      <c r="C2088" s="78" t="s">
        <v>373</v>
      </c>
      <c r="E2088" s="131" t="s">
        <v>29</v>
      </c>
      <c r="F2088" s="136">
        <v>43049</v>
      </c>
      <c r="G2088" s="25" t="s">
        <v>234</v>
      </c>
    </row>
    <row r="2089" spans="1:7" x14ac:dyDescent="0.2">
      <c r="A2089" s="113" t="s">
        <v>380</v>
      </c>
      <c r="B2089" s="83" t="s">
        <v>1151</v>
      </c>
      <c r="C2089" s="78" t="s">
        <v>3</v>
      </c>
      <c r="E2089" s="131">
        <v>95979</v>
      </c>
      <c r="F2089" s="136">
        <v>43062</v>
      </c>
      <c r="G2089" s="25" t="s">
        <v>234</v>
      </c>
    </row>
    <row r="2090" spans="1:7" x14ac:dyDescent="0.2">
      <c r="A2090" s="113" t="s">
        <v>391</v>
      </c>
      <c r="B2090" s="83" t="s">
        <v>1151</v>
      </c>
      <c r="C2090" s="78" t="s">
        <v>247</v>
      </c>
      <c r="E2090" s="131">
        <v>96089</v>
      </c>
      <c r="F2090" s="136">
        <v>43065</v>
      </c>
      <c r="G2090" s="25" t="s">
        <v>234</v>
      </c>
    </row>
    <row r="2091" spans="1:7" x14ac:dyDescent="0.2">
      <c r="A2091" s="113" t="s">
        <v>392</v>
      </c>
      <c r="B2091" s="83" t="s">
        <v>1151</v>
      </c>
      <c r="C2091" s="78" t="s">
        <v>485</v>
      </c>
      <c r="E2091" s="131">
        <v>96089</v>
      </c>
      <c r="F2091" s="136">
        <v>43065</v>
      </c>
      <c r="G2091" s="25" t="s">
        <v>234</v>
      </c>
    </row>
    <row r="2092" spans="1:7" x14ac:dyDescent="0.2">
      <c r="B2092" s="83" t="s">
        <v>1151</v>
      </c>
      <c r="C2092" s="78" t="s">
        <v>486</v>
      </c>
      <c r="E2092" s="131">
        <v>96089</v>
      </c>
      <c r="F2092" s="136">
        <v>43065</v>
      </c>
      <c r="G2092" s="25" t="s">
        <v>234</v>
      </c>
    </row>
    <row r="2093" spans="1:7" x14ac:dyDescent="0.2">
      <c r="A2093" s="113" t="s">
        <v>407</v>
      </c>
      <c r="B2093" s="113" t="s">
        <v>1154</v>
      </c>
      <c r="C2093" s="78" t="s">
        <v>6</v>
      </c>
      <c r="E2093" s="131">
        <v>147889</v>
      </c>
      <c r="F2093" s="136">
        <v>43070</v>
      </c>
      <c r="G2093" s="25" t="s">
        <v>234</v>
      </c>
    </row>
    <row r="2094" spans="1:7" x14ac:dyDescent="0.2">
      <c r="A2094" s="113" t="s">
        <v>428</v>
      </c>
      <c r="B2094" s="113" t="s">
        <v>1157</v>
      </c>
      <c r="C2094" s="78" t="s">
        <v>6</v>
      </c>
      <c r="E2094" s="131">
        <v>40427</v>
      </c>
      <c r="F2094" s="136">
        <v>43070</v>
      </c>
      <c r="G2094" s="25" t="s">
        <v>234</v>
      </c>
    </row>
    <row r="2095" spans="1:7" x14ac:dyDescent="0.2">
      <c r="A2095" s="113" t="s">
        <v>438</v>
      </c>
      <c r="B2095" s="113" t="s">
        <v>1157</v>
      </c>
      <c r="C2095" s="78" t="s">
        <v>156</v>
      </c>
      <c r="E2095" s="131">
        <v>40427</v>
      </c>
      <c r="F2095" s="136">
        <v>43070</v>
      </c>
      <c r="G2095" s="25" t="s">
        <v>234</v>
      </c>
    </row>
    <row r="2096" spans="1:7" x14ac:dyDescent="0.2">
      <c r="A2096" s="83" t="s">
        <v>458</v>
      </c>
      <c r="B2096" s="83" t="s">
        <v>28</v>
      </c>
      <c r="C2096" s="43" t="s">
        <v>324</v>
      </c>
      <c r="D2096" s="83"/>
      <c r="E2096" s="132" t="s">
        <v>29</v>
      </c>
      <c r="F2096" s="90">
        <v>43075</v>
      </c>
      <c r="G2096" s="28" t="s">
        <v>234</v>
      </c>
    </row>
    <row r="2097" spans="1:7" x14ac:dyDescent="0.2">
      <c r="A2097" s="83" t="s">
        <v>422</v>
      </c>
      <c r="B2097" s="113" t="s">
        <v>1157</v>
      </c>
      <c r="C2097" s="43" t="s">
        <v>10</v>
      </c>
      <c r="D2097" s="83"/>
      <c r="E2097" s="132">
        <v>40574</v>
      </c>
      <c r="F2097" s="90">
        <v>43078</v>
      </c>
      <c r="G2097" s="28" t="s">
        <v>234</v>
      </c>
    </row>
    <row r="2098" spans="1:7" x14ac:dyDescent="0.2">
      <c r="A2098" s="83" t="s">
        <v>435</v>
      </c>
      <c r="B2098" s="113" t="s">
        <v>1157</v>
      </c>
      <c r="C2098" s="43" t="s">
        <v>285</v>
      </c>
      <c r="D2098" s="83"/>
      <c r="E2098" s="132">
        <v>40574</v>
      </c>
      <c r="F2098" s="90">
        <v>43078</v>
      </c>
      <c r="G2098" s="28" t="s">
        <v>234</v>
      </c>
    </row>
    <row r="2099" spans="1:7" x14ac:dyDescent="0.2">
      <c r="A2099" s="83" t="s">
        <v>465</v>
      </c>
      <c r="B2099" s="83" t="str">
        <f>Input!$E$4</f>
        <v>Home</v>
      </c>
      <c r="C2099" s="43" t="s">
        <v>328</v>
      </c>
      <c r="D2099" s="83"/>
      <c r="E2099" s="132" t="s">
        <v>29</v>
      </c>
      <c r="F2099" s="90">
        <v>43078</v>
      </c>
      <c r="G2099" s="28" t="s">
        <v>234</v>
      </c>
    </row>
    <row r="2100" spans="1:7" x14ac:dyDescent="0.2">
      <c r="A2100" s="83" t="s">
        <v>468</v>
      </c>
      <c r="B2100" s="83" t="s">
        <v>28</v>
      </c>
      <c r="C2100" s="43" t="s">
        <v>372</v>
      </c>
      <c r="D2100" s="83"/>
      <c r="E2100" s="132" t="s">
        <v>29</v>
      </c>
      <c r="F2100" s="90">
        <v>43082</v>
      </c>
      <c r="G2100" s="28" t="s">
        <v>234</v>
      </c>
    </row>
    <row r="2101" spans="1:7" x14ac:dyDescent="0.2">
      <c r="A2101" s="113" t="s">
        <v>456</v>
      </c>
      <c r="B2101" s="113" t="s">
        <v>28</v>
      </c>
      <c r="C2101" s="78" t="s">
        <v>374</v>
      </c>
      <c r="E2101" s="131" t="s">
        <v>29</v>
      </c>
      <c r="F2101" s="136">
        <v>43083</v>
      </c>
      <c r="G2101" s="25" t="s">
        <v>234</v>
      </c>
    </row>
    <row r="2102" spans="1:7" x14ac:dyDescent="0.2">
      <c r="A2102" s="83" t="s">
        <v>463</v>
      </c>
      <c r="B2102" s="83" t="s">
        <v>28</v>
      </c>
      <c r="C2102" s="43" t="s">
        <v>181</v>
      </c>
      <c r="D2102" s="83"/>
      <c r="E2102" s="132" t="s">
        <v>29</v>
      </c>
      <c r="F2102" s="90">
        <v>43091</v>
      </c>
      <c r="G2102" s="28" t="s">
        <v>234</v>
      </c>
    </row>
    <row r="2103" spans="1:7" x14ac:dyDescent="0.2">
      <c r="A2103" s="83" t="s">
        <v>400</v>
      </c>
      <c r="B2103" s="113" t="s">
        <v>1154</v>
      </c>
      <c r="C2103" s="43" t="s">
        <v>10</v>
      </c>
      <c r="D2103" s="83"/>
      <c r="E2103" s="132">
        <v>147903</v>
      </c>
      <c r="F2103" s="90">
        <v>43092</v>
      </c>
      <c r="G2103" s="28" t="s">
        <v>234</v>
      </c>
    </row>
    <row r="2104" spans="1:7" x14ac:dyDescent="0.2">
      <c r="A2104" s="113" t="s">
        <v>415</v>
      </c>
      <c r="B2104" s="113" t="s">
        <v>1154</v>
      </c>
      <c r="C2104" s="43" t="s">
        <v>305</v>
      </c>
      <c r="D2104" s="83"/>
      <c r="E2104" s="132">
        <v>147903</v>
      </c>
      <c r="F2104" s="90">
        <v>43092</v>
      </c>
      <c r="G2104" s="28" t="s">
        <v>234</v>
      </c>
    </row>
    <row r="2105" spans="1:7" x14ac:dyDescent="0.2">
      <c r="A2105" s="83" t="s">
        <v>460</v>
      </c>
      <c r="B2105" s="83" t="s">
        <v>28</v>
      </c>
      <c r="C2105" s="43" t="s">
        <v>369</v>
      </c>
      <c r="D2105" s="83"/>
      <c r="E2105" s="132" t="s">
        <v>29</v>
      </c>
      <c r="F2105" s="90">
        <v>43092</v>
      </c>
      <c r="G2105" s="28" t="s">
        <v>234</v>
      </c>
    </row>
    <row r="2106" spans="1:7" x14ac:dyDescent="0.2">
      <c r="A2106" s="113" t="s">
        <v>404</v>
      </c>
      <c r="B2106" s="113" t="s">
        <v>1154</v>
      </c>
      <c r="C2106" s="78" t="s">
        <v>31</v>
      </c>
      <c r="E2106" s="131">
        <v>147903</v>
      </c>
      <c r="F2106" s="136">
        <v>43094</v>
      </c>
      <c r="G2106" s="25" t="s">
        <v>234</v>
      </c>
    </row>
    <row r="2107" spans="1:7" ht="12.75" customHeight="1" x14ac:dyDescent="0.2">
      <c r="A2107" s="113" t="s">
        <v>408</v>
      </c>
      <c r="B2107" s="113" t="s">
        <v>1154</v>
      </c>
      <c r="C2107" s="78" t="s">
        <v>32</v>
      </c>
      <c r="E2107" s="131">
        <v>147903</v>
      </c>
      <c r="F2107" s="136">
        <v>43094</v>
      </c>
      <c r="G2107" s="25" t="s">
        <v>234</v>
      </c>
    </row>
    <row r="2108" spans="1:7" ht="12.75" customHeight="1" x14ac:dyDescent="0.2">
      <c r="A2108" s="113" t="s">
        <v>409</v>
      </c>
      <c r="B2108" s="113" t="s">
        <v>1154</v>
      </c>
      <c r="C2108" s="78" t="s">
        <v>126</v>
      </c>
      <c r="E2108" s="131">
        <v>147903</v>
      </c>
      <c r="F2108" s="136">
        <v>43094</v>
      </c>
      <c r="G2108" s="25" t="s">
        <v>234</v>
      </c>
    </row>
    <row r="2109" spans="1:7" x14ac:dyDescent="0.2">
      <c r="A2109" s="113" t="s">
        <v>412</v>
      </c>
      <c r="B2109" s="113" t="s">
        <v>1154</v>
      </c>
      <c r="C2109" s="78" t="s">
        <v>302</v>
      </c>
      <c r="E2109" s="131">
        <v>147903</v>
      </c>
      <c r="F2109" s="136">
        <v>43094</v>
      </c>
      <c r="G2109" s="25" t="s">
        <v>234</v>
      </c>
    </row>
    <row r="2110" spans="1:7" ht="12.75" customHeight="1" x14ac:dyDescent="0.2">
      <c r="A2110" s="113" t="s">
        <v>417</v>
      </c>
      <c r="B2110" s="113" t="s">
        <v>1154</v>
      </c>
      <c r="C2110" s="78" t="s">
        <v>356</v>
      </c>
      <c r="E2110" s="131">
        <v>147903</v>
      </c>
      <c r="F2110" s="136">
        <v>43094</v>
      </c>
      <c r="G2110" s="25" t="s">
        <v>234</v>
      </c>
    </row>
    <row r="2111" spans="1:7" x14ac:dyDescent="0.2">
      <c r="A2111" s="83" t="s">
        <v>455</v>
      </c>
      <c r="B2111" s="83" t="s">
        <v>28</v>
      </c>
      <c r="C2111" s="43" t="s">
        <v>373</v>
      </c>
      <c r="D2111" s="83"/>
      <c r="E2111" s="132" t="s">
        <v>29</v>
      </c>
      <c r="F2111" s="90">
        <v>43094</v>
      </c>
      <c r="G2111" s="28" t="s">
        <v>234</v>
      </c>
    </row>
    <row r="2112" spans="1:7" x14ac:dyDescent="0.2">
      <c r="A2112" s="83" t="s">
        <v>452</v>
      </c>
      <c r="B2112" s="83" t="s">
        <v>1158</v>
      </c>
      <c r="C2112" s="43" t="s">
        <v>269</v>
      </c>
      <c r="D2112" s="83"/>
      <c r="E2112" s="132">
        <v>9.5</v>
      </c>
      <c r="F2112" s="90">
        <v>43099</v>
      </c>
      <c r="G2112" s="28" t="s">
        <v>234</v>
      </c>
    </row>
    <row r="2113" spans="1:7" x14ac:dyDescent="0.2">
      <c r="A2113" s="113" t="s">
        <v>414</v>
      </c>
      <c r="B2113" s="113" t="s">
        <v>1154</v>
      </c>
      <c r="C2113" s="43" t="s">
        <v>303</v>
      </c>
      <c r="D2113" s="83"/>
      <c r="E2113" s="132">
        <v>147903</v>
      </c>
      <c r="F2113" s="90">
        <v>43121</v>
      </c>
      <c r="G2113" s="28" t="s">
        <v>234</v>
      </c>
    </row>
    <row r="2114" spans="1:7" x14ac:dyDescent="0.2">
      <c r="A2114" s="83" t="s">
        <v>410</v>
      </c>
      <c r="B2114" s="113" t="s">
        <v>1154</v>
      </c>
      <c r="C2114" s="43" t="s">
        <v>488</v>
      </c>
      <c r="D2114" s="83"/>
      <c r="E2114" s="132">
        <v>147903</v>
      </c>
      <c r="F2114" s="90">
        <v>43127</v>
      </c>
      <c r="G2114" s="28" t="s">
        <v>234</v>
      </c>
    </row>
    <row r="2115" spans="1:7" x14ac:dyDescent="0.2">
      <c r="A2115" s="113" t="s">
        <v>458</v>
      </c>
      <c r="B2115" s="113" t="s">
        <v>28</v>
      </c>
      <c r="C2115" s="78" t="s">
        <v>324</v>
      </c>
      <c r="E2115" s="131" t="s">
        <v>29</v>
      </c>
      <c r="F2115" s="136">
        <v>43135</v>
      </c>
      <c r="G2115" s="25" t="s">
        <v>234</v>
      </c>
    </row>
    <row r="2116" spans="1:7" ht="22.5" x14ac:dyDescent="0.2">
      <c r="B2116" s="113" t="s">
        <v>1154</v>
      </c>
      <c r="C2116" s="43" t="s">
        <v>491</v>
      </c>
      <c r="D2116" s="83"/>
      <c r="E2116" s="132">
        <v>147908</v>
      </c>
      <c r="F2116" s="90">
        <v>43136</v>
      </c>
      <c r="G2116" s="28" t="s">
        <v>234</v>
      </c>
    </row>
    <row r="2117" spans="1:7" x14ac:dyDescent="0.2">
      <c r="A2117" s="113" t="s">
        <v>455</v>
      </c>
      <c r="B2117" s="113" t="s">
        <v>28</v>
      </c>
      <c r="C2117" s="78" t="s">
        <v>373</v>
      </c>
      <c r="E2117" s="131" t="s">
        <v>29</v>
      </c>
      <c r="F2117" s="136">
        <v>43139</v>
      </c>
      <c r="G2117" s="25" t="s">
        <v>234</v>
      </c>
    </row>
    <row r="2118" spans="1:7" x14ac:dyDescent="0.2">
      <c r="A2118" s="113" t="s">
        <v>456</v>
      </c>
      <c r="B2118" s="113" t="s">
        <v>28</v>
      </c>
      <c r="C2118" s="78" t="s">
        <v>374</v>
      </c>
      <c r="E2118" s="131" t="s">
        <v>29</v>
      </c>
      <c r="F2118" s="136">
        <v>43143</v>
      </c>
      <c r="G2118" s="25" t="s">
        <v>234</v>
      </c>
    </row>
    <row r="2119" spans="1:7" x14ac:dyDescent="0.2">
      <c r="A2119" s="83" t="s">
        <v>460</v>
      </c>
      <c r="B2119" s="83" t="s">
        <v>28</v>
      </c>
      <c r="C2119" s="43" t="s">
        <v>369</v>
      </c>
      <c r="D2119" s="83"/>
      <c r="E2119" s="132" t="s">
        <v>29</v>
      </c>
      <c r="F2119" s="90">
        <v>43148</v>
      </c>
      <c r="G2119" s="28" t="s">
        <v>234</v>
      </c>
    </row>
    <row r="2120" spans="1:7" x14ac:dyDescent="0.2">
      <c r="A2120" s="113" t="s">
        <v>415</v>
      </c>
      <c r="B2120" s="113" t="s">
        <v>1154</v>
      </c>
      <c r="C2120" s="43" t="s">
        <v>305</v>
      </c>
      <c r="D2120" s="83"/>
      <c r="E2120" s="132">
        <v>147918</v>
      </c>
      <c r="F2120" s="90">
        <v>43153</v>
      </c>
      <c r="G2120" s="28" t="s">
        <v>234</v>
      </c>
    </row>
    <row r="2121" spans="1:7" x14ac:dyDescent="0.2">
      <c r="A2121" s="113" t="s">
        <v>407</v>
      </c>
      <c r="B2121" s="113" t="s">
        <v>1154</v>
      </c>
      <c r="C2121" s="43" t="s">
        <v>6</v>
      </c>
      <c r="D2121" s="83"/>
      <c r="E2121" s="132">
        <v>147919</v>
      </c>
      <c r="F2121" s="90">
        <v>43160</v>
      </c>
      <c r="G2121" s="28" t="s">
        <v>234</v>
      </c>
    </row>
    <row r="2122" spans="1:7" x14ac:dyDescent="0.2">
      <c r="A2122" s="113" t="s">
        <v>428</v>
      </c>
      <c r="B2122" s="113" t="s">
        <v>1157</v>
      </c>
      <c r="C2122" s="78" t="s">
        <v>6</v>
      </c>
      <c r="E2122" s="131">
        <v>41002</v>
      </c>
      <c r="F2122" s="136">
        <v>43160</v>
      </c>
      <c r="G2122" s="25" t="s">
        <v>234</v>
      </c>
    </row>
    <row r="2123" spans="1:7" ht="12" customHeight="1" x14ac:dyDescent="0.2">
      <c r="A2123" s="83" t="s">
        <v>391</v>
      </c>
      <c r="B2123" s="83" t="s">
        <v>1151</v>
      </c>
      <c r="C2123" s="43" t="s">
        <v>247</v>
      </c>
      <c r="D2123" s="83"/>
      <c r="E2123" s="132">
        <v>97440</v>
      </c>
      <c r="F2123" s="90">
        <v>43161</v>
      </c>
      <c r="G2123" s="28" t="s">
        <v>234</v>
      </c>
    </row>
    <row r="2124" spans="1:7" ht="12" customHeight="1" x14ac:dyDescent="0.2">
      <c r="A2124" s="113" t="s">
        <v>438</v>
      </c>
      <c r="B2124" s="113" t="s">
        <v>1157</v>
      </c>
      <c r="C2124" s="78" t="s">
        <v>156</v>
      </c>
      <c r="E2124" s="131">
        <v>41026</v>
      </c>
      <c r="F2124" s="136">
        <v>43166</v>
      </c>
      <c r="G2124" s="25" t="s">
        <v>234</v>
      </c>
    </row>
    <row r="2125" spans="1:7" ht="12" customHeight="1" x14ac:dyDescent="0.2">
      <c r="A2125" s="113" t="s">
        <v>439</v>
      </c>
      <c r="B2125" s="113" t="s">
        <v>1157</v>
      </c>
      <c r="C2125" s="78" t="s">
        <v>489</v>
      </c>
      <c r="E2125" s="131">
        <v>41026</v>
      </c>
      <c r="F2125" s="136">
        <v>43166</v>
      </c>
      <c r="G2125" s="25" t="s">
        <v>234</v>
      </c>
    </row>
    <row r="2126" spans="1:7" ht="12" customHeight="1" x14ac:dyDescent="0.2">
      <c r="A2126" s="83" t="s">
        <v>465</v>
      </c>
      <c r="B2126" s="83" t="str">
        <f>Input!$E$4</f>
        <v>Home</v>
      </c>
      <c r="C2126" s="43" t="s">
        <v>328</v>
      </c>
      <c r="D2126" s="83"/>
      <c r="E2126" s="132" t="s">
        <v>29</v>
      </c>
      <c r="F2126" s="90">
        <v>43168</v>
      </c>
      <c r="G2126" s="28" t="s">
        <v>234</v>
      </c>
    </row>
    <row r="2127" spans="1:7" ht="12" customHeight="1" x14ac:dyDescent="0.15">
      <c r="A2127" s="83" t="s">
        <v>466</v>
      </c>
      <c r="B2127" s="83" t="str">
        <f>Input!$E$4</f>
        <v>Home</v>
      </c>
      <c r="C2127" s="43" t="s">
        <v>141</v>
      </c>
      <c r="D2127" s="83"/>
      <c r="E2127" s="132" t="s">
        <v>29</v>
      </c>
      <c r="F2127" s="90">
        <v>43170</v>
      </c>
      <c r="G2127" s="62" t="s">
        <v>234</v>
      </c>
    </row>
    <row r="2128" spans="1:7" ht="12" customHeight="1" x14ac:dyDescent="0.15">
      <c r="A2128" s="83" t="s">
        <v>468</v>
      </c>
      <c r="B2128" s="83" t="s">
        <v>28</v>
      </c>
      <c r="C2128" s="43" t="s">
        <v>372</v>
      </c>
      <c r="D2128" s="83"/>
      <c r="E2128" s="132" t="s">
        <v>29</v>
      </c>
      <c r="F2128" s="90">
        <v>43175</v>
      </c>
      <c r="G2128" s="62" t="s">
        <v>234</v>
      </c>
    </row>
    <row r="2129" spans="1:7" ht="12" customHeight="1" x14ac:dyDescent="0.15">
      <c r="A2129" s="83" t="s">
        <v>460</v>
      </c>
      <c r="B2129" s="83" t="s">
        <v>28</v>
      </c>
      <c r="C2129" s="43" t="s">
        <v>369</v>
      </c>
      <c r="D2129" s="83"/>
      <c r="E2129" s="132" t="s">
        <v>29</v>
      </c>
      <c r="F2129" s="90">
        <v>43176</v>
      </c>
      <c r="G2129" s="62" t="s">
        <v>234</v>
      </c>
    </row>
    <row r="2130" spans="1:7" ht="12" customHeight="1" x14ac:dyDescent="0.15">
      <c r="A2130" s="83" t="s">
        <v>463</v>
      </c>
      <c r="B2130" s="83" t="s">
        <v>28</v>
      </c>
      <c r="C2130" s="43" t="s">
        <v>181</v>
      </c>
      <c r="D2130" s="83"/>
      <c r="E2130" s="132" t="s">
        <v>29</v>
      </c>
      <c r="F2130" s="90">
        <v>43182</v>
      </c>
      <c r="G2130" s="62" t="s">
        <v>234</v>
      </c>
    </row>
    <row r="2131" spans="1:7" ht="22.5" customHeight="1" x14ac:dyDescent="0.15">
      <c r="A2131" s="83" t="s">
        <v>455</v>
      </c>
      <c r="B2131" s="83" t="s">
        <v>28</v>
      </c>
      <c r="C2131" s="43" t="s">
        <v>373</v>
      </c>
      <c r="D2131" s="83"/>
      <c r="E2131" s="132" t="s">
        <v>29</v>
      </c>
      <c r="F2131" s="90">
        <v>43184</v>
      </c>
      <c r="G2131" s="62" t="s">
        <v>234</v>
      </c>
    </row>
    <row r="2132" spans="1:7" ht="12" customHeight="1" x14ac:dyDescent="0.15">
      <c r="A2132" s="83" t="s">
        <v>452</v>
      </c>
      <c r="B2132" s="83" t="s">
        <v>1158</v>
      </c>
      <c r="C2132" s="43" t="s">
        <v>269</v>
      </c>
      <c r="D2132" s="83"/>
      <c r="E2132" s="132">
        <v>9.5</v>
      </c>
      <c r="F2132" s="90">
        <v>43189</v>
      </c>
      <c r="G2132" s="62" t="s">
        <v>234</v>
      </c>
    </row>
    <row r="2133" spans="1:7" ht="12" customHeight="1" x14ac:dyDescent="0.15">
      <c r="A2133" s="83" t="s">
        <v>399</v>
      </c>
      <c r="B2133" s="113" t="s">
        <v>1154</v>
      </c>
      <c r="C2133" s="43" t="s">
        <v>349</v>
      </c>
      <c r="D2133" s="83"/>
      <c r="E2133" s="132">
        <v>147994</v>
      </c>
      <c r="F2133" s="90">
        <v>43190</v>
      </c>
      <c r="G2133" s="62" t="s">
        <v>234</v>
      </c>
    </row>
    <row r="2134" spans="1:7" ht="22.5" customHeight="1" x14ac:dyDescent="0.15">
      <c r="A2134" s="83" t="s">
        <v>458</v>
      </c>
      <c r="B2134" s="83" t="s">
        <v>28</v>
      </c>
      <c r="C2134" s="43" t="s">
        <v>324</v>
      </c>
      <c r="D2134" s="83"/>
      <c r="E2134" s="132" t="s">
        <v>29</v>
      </c>
      <c r="F2134" s="90">
        <v>43195</v>
      </c>
      <c r="G2134" s="62" t="s">
        <v>234</v>
      </c>
    </row>
    <row r="2135" spans="1:7" ht="12.75" customHeight="1" x14ac:dyDescent="0.15">
      <c r="A2135" s="83" t="s">
        <v>464</v>
      </c>
      <c r="B2135" s="83" t="s">
        <v>28</v>
      </c>
      <c r="C2135" s="43" t="s">
        <v>209</v>
      </c>
      <c r="D2135" s="83"/>
      <c r="E2135" s="132" t="s">
        <v>29</v>
      </c>
      <c r="F2135" s="90">
        <v>43196</v>
      </c>
      <c r="G2135" s="62" t="s">
        <v>234</v>
      </c>
    </row>
    <row r="2136" spans="1:7" x14ac:dyDescent="0.2">
      <c r="A2136" s="113" t="s">
        <v>446</v>
      </c>
      <c r="B2136" s="83" t="s">
        <v>1158</v>
      </c>
      <c r="C2136" s="78" t="s">
        <v>361</v>
      </c>
      <c r="E2136" s="132">
        <v>11.5</v>
      </c>
      <c r="F2136" s="136">
        <v>43198</v>
      </c>
      <c r="G2136" s="25" t="s">
        <v>234</v>
      </c>
    </row>
    <row r="2137" spans="1:7" ht="22.5" x14ac:dyDescent="0.2">
      <c r="A2137" s="113" t="s">
        <v>447</v>
      </c>
      <c r="B2137" s="83" t="s">
        <v>1158</v>
      </c>
      <c r="C2137" s="78" t="s">
        <v>362</v>
      </c>
      <c r="E2137" s="132">
        <v>11.5</v>
      </c>
      <c r="F2137" s="136">
        <v>43198</v>
      </c>
      <c r="G2137" s="25" t="s">
        <v>234</v>
      </c>
    </row>
    <row r="2138" spans="1:7" x14ac:dyDescent="0.2">
      <c r="A2138" s="113" t="s">
        <v>448</v>
      </c>
      <c r="B2138" s="83" t="s">
        <v>1158</v>
      </c>
      <c r="C2138" s="78" t="s">
        <v>363</v>
      </c>
      <c r="E2138" s="132">
        <v>11.5</v>
      </c>
      <c r="F2138" s="136">
        <v>43198</v>
      </c>
      <c r="G2138" s="25" t="s">
        <v>234</v>
      </c>
    </row>
    <row r="2139" spans="1:7" ht="12" customHeight="1" x14ac:dyDescent="0.2">
      <c r="A2139" s="113" t="s">
        <v>449</v>
      </c>
      <c r="B2139" s="83" t="s">
        <v>1158</v>
      </c>
      <c r="C2139" s="78" t="s">
        <v>365</v>
      </c>
      <c r="E2139" s="132">
        <v>11.5</v>
      </c>
      <c r="F2139" s="136">
        <v>43198</v>
      </c>
      <c r="G2139" s="25" t="s">
        <v>234</v>
      </c>
    </row>
    <row r="2140" spans="1:7" ht="12" customHeight="1" x14ac:dyDescent="0.2">
      <c r="A2140" s="113" t="s">
        <v>450</v>
      </c>
      <c r="B2140" s="83" t="s">
        <v>1158</v>
      </c>
      <c r="C2140" s="78" t="s">
        <v>364</v>
      </c>
      <c r="E2140" s="132">
        <v>11.5</v>
      </c>
      <c r="F2140" s="136">
        <v>43198</v>
      </c>
      <c r="G2140" s="25" t="s">
        <v>234</v>
      </c>
    </row>
    <row r="2141" spans="1:7" x14ac:dyDescent="0.2">
      <c r="A2141" s="113" t="s">
        <v>451</v>
      </c>
      <c r="B2141" s="83" t="s">
        <v>1158</v>
      </c>
      <c r="C2141" s="78" t="s">
        <v>243</v>
      </c>
      <c r="E2141" s="132">
        <v>11.5</v>
      </c>
      <c r="F2141" s="136">
        <v>43198</v>
      </c>
      <c r="G2141" s="25" t="s">
        <v>234</v>
      </c>
    </row>
    <row r="2142" spans="1:7" ht="12" customHeight="1" x14ac:dyDescent="0.2">
      <c r="A2142" s="113" t="s">
        <v>452</v>
      </c>
      <c r="B2142" s="83" t="s">
        <v>1158</v>
      </c>
      <c r="C2142" s="78" t="s">
        <v>269</v>
      </c>
      <c r="E2142" s="132">
        <v>11.5</v>
      </c>
      <c r="F2142" s="136">
        <v>43198</v>
      </c>
      <c r="G2142" s="25" t="s">
        <v>234</v>
      </c>
    </row>
    <row r="2143" spans="1:7" ht="45" x14ac:dyDescent="0.2">
      <c r="A2143" s="113" t="s">
        <v>726</v>
      </c>
      <c r="B2143" s="113" t="s">
        <v>733</v>
      </c>
      <c r="C2143" s="78" t="s">
        <v>740</v>
      </c>
      <c r="E2143" s="131" t="s">
        <v>29</v>
      </c>
      <c r="F2143" s="136">
        <v>43201</v>
      </c>
      <c r="G2143" s="25" t="s">
        <v>234</v>
      </c>
    </row>
    <row r="2144" spans="1:7" ht="12.75" customHeight="1" x14ac:dyDescent="0.15">
      <c r="A2144" s="83" t="s">
        <v>456</v>
      </c>
      <c r="B2144" s="83" t="str">
        <f>Input!$E$4</f>
        <v>Home</v>
      </c>
      <c r="C2144" s="43" t="s">
        <v>374</v>
      </c>
      <c r="D2144" s="83"/>
      <c r="E2144" s="132" t="s">
        <v>29</v>
      </c>
      <c r="F2144" s="90">
        <v>43203</v>
      </c>
      <c r="G2144" s="62" t="s">
        <v>234</v>
      </c>
    </row>
    <row r="2145" spans="1:7" ht="12.75" customHeight="1" x14ac:dyDescent="0.15">
      <c r="A2145" s="83" t="s">
        <v>460</v>
      </c>
      <c r="B2145" s="83" t="s">
        <v>28</v>
      </c>
      <c r="C2145" s="43" t="s">
        <v>369</v>
      </c>
      <c r="D2145" s="83"/>
      <c r="E2145" s="132" t="s">
        <v>29</v>
      </c>
      <c r="F2145" s="90">
        <v>43204</v>
      </c>
      <c r="G2145" s="62" t="s">
        <v>234</v>
      </c>
    </row>
    <row r="2146" spans="1:7" ht="12" customHeight="1" x14ac:dyDescent="0.15">
      <c r="A2146" s="113" t="s">
        <v>418</v>
      </c>
      <c r="B2146" s="113" t="s">
        <v>1154</v>
      </c>
      <c r="C2146" s="43" t="s">
        <v>298</v>
      </c>
      <c r="D2146" s="83"/>
      <c r="E2146" s="132">
        <v>148012</v>
      </c>
      <c r="F2146" s="90">
        <v>43205</v>
      </c>
      <c r="G2146" s="62" t="s">
        <v>234</v>
      </c>
    </row>
    <row r="2147" spans="1:7" ht="12" customHeight="1" x14ac:dyDescent="0.15">
      <c r="A2147" s="83" t="s">
        <v>443</v>
      </c>
      <c r="B2147" s="113" t="s">
        <v>1157</v>
      </c>
      <c r="C2147" s="43" t="s">
        <v>1</v>
      </c>
      <c r="D2147" s="83"/>
      <c r="E2147" s="132">
        <v>41905</v>
      </c>
      <c r="F2147" s="90">
        <v>43205</v>
      </c>
      <c r="G2147" s="62" t="s">
        <v>234</v>
      </c>
    </row>
    <row r="2148" spans="1:7" ht="12" customHeight="1" x14ac:dyDescent="0.2">
      <c r="A2148" s="113" t="s">
        <v>420</v>
      </c>
      <c r="B2148" s="113" t="s">
        <v>1157</v>
      </c>
      <c r="C2148" s="78" t="s">
        <v>79</v>
      </c>
      <c r="E2148" s="131">
        <v>42094</v>
      </c>
      <c r="F2148" s="136">
        <v>43207</v>
      </c>
      <c r="G2148" s="25" t="s">
        <v>234</v>
      </c>
    </row>
    <row r="2149" spans="1:7" ht="12" customHeight="1" x14ac:dyDescent="0.2">
      <c r="A2149" s="113" t="s">
        <v>421</v>
      </c>
      <c r="B2149" s="113" t="s">
        <v>1157</v>
      </c>
      <c r="C2149" s="78" t="s">
        <v>229</v>
      </c>
      <c r="E2149" s="131">
        <v>42094</v>
      </c>
      <c r="F2149" s="136">
        <v>43207</v>
      </c>
      <c r="G2149" s="25" t="s">
        <v>234</v>
      </c>
    </row>
    <row r="2150" spans="1:7" ht="12" customHeight="1" x14ac:dyDescent="0.15">
      <c r="A2150" s="113" t="s">
        <v>415</v>
      </c>
      <c r="B2150" s="113" t="s">
        <v>1154</v>
      </c>
      <c r="C2150" s="43" t="s">
        <v>305</v>
      </c>
      <c r="D2150" s="83"/>
      <c r="E2150" s="132">
        <v>148012</v>
      </c>
      <c r="F2150" s="90">
        <v>43213</v>
      </c>
      <c r="G2150" s="62" t="s">
        <v>234</v>
      </c>
    </row>
    <row r="2151" spans="1:7" ht="12" customHeight="1" x14ac:dyDescent="0.15">
      <c r="A2151" s="83" t="s">
        <v>377</v>
      </c>
      <c r="B2151" s="83" t="s">
        <v>1151</v>
      </c>
      <c r="C2151" s="43" t="s">
        <v>79</v>
      </c>
      <c r="D2151" s="83"/>
      <c r="E2151" s="132">
        <v>98628</v>
      </c>
      <c r="F2151" s="90">
        <v>43219</v>
      </c>
      <c r="G2151" s="62" t="s">
        <v>234</v>
      </c>
    </row>
    <row r="2152" spans="1:7" ht="12" customHeight="1" x14ac:dyDescent="0.15">
      <c r="A2152" s="83" t="s">
        <v>379</v>
      </c>
      <c r="B2152" s="83" t="s">
        <v>1151</v>
      </c>
      <c r="C2152" s="43" t="s">
        <v>10</v>
      </c>
      <c r="D2152" s="83"/>
      <c r="E2152" s="132">
        <v>98628</v>
      </c>
      <c r="F2152" s="90">
        <v>43219</v>
      </c>
      <c r="G2152" s="62" t="s">
        <v>234</v>
      </c>
    </row>
    <row r="2153" spans="1:7" ht="12" customHeight="1" x14ac:dyDescent="0.15">
      <c r="A2153" s="83" t="s">
        <v>382</v>
      </c>
      <c r="B2153" s="83" t="s">
        <v>1151</v>
      </c>
      <c r="C2153" s="43" t="s">
        <v>31</v>
      </c>
      <c r="D2153" s="83"/>
      <c r="E2153" s="132">
        <v>98628</v>
      </c>
      <c r="F2153" s="90">
        <v>43219</v>
      </c>
      <c r="G2153" s="62" t="s">
        <v>234</v>
      </c>
    </row>
    <row r="2154" spans="1:7" ht="12" customHeight="1" x14ac:dyDescent="0.15">
      <c r="A2154" s="83" t="s">
        <v>383</v>
      </c>
      <c r="B2154" s="83" t="s">
        <v>1151</v>
      </c>
      <c r="C2154" s="43" t="s">
        <v>6</v>
      </c>
      <c r="D2154" s="83"/>
      <c r="E2154" s="132">
        <v>98628</v>
      </c>
      <c r="F2154" s="90">
        <v>43219</v>
      </c>
      <c r="G2154" s="62" t="s">
        <v>234</v>
      </c>
    </row>
    <row r="2155" spans="1:7" ht="12" customHeight="1" x14ac:dyDescent="0.15">
      <c r="A2155" s="83" t="s">
        <v>384</v>
      </c>
      <c r="B2155" s="83" t="s">
        <v>1151</v>
      </c>
      <c r="C2155" s="43" t="s">
        <v>32</v>
      </c>
      <c r="D2155" s="83"/>
      <c r="E2155" s="132">
        <v>98628</v>
      </c>
      <c r="F2155" s="90">
        <v>43219</v>
      </c>
      <c r="G2155" s="62" t="s">
        <v>234</v>
      </c>
    </row>
    <row r="2156" spans="1:7" ht="12" customHeight="1" x14ac:dyDescent="0.15">
      <c r="A2156" s="83" t="s">
        <v>385</v>
      </c>
      <c r="B2156" s="83" t="s">
        <v>1151</v>
      </c>
      <c r="C2156" s="43" t="s">
        <v>126</v>
      </c>
      <c r="D2156" s="83"/>
      <c r="E2156" s="132">
        <v>98628</v>
      </c>
      <c r="F2156" s="90">
        <v>43219</v>
      </c>
      <c r="G2156" s="62" t="s">
        <v>234</v>
      </c>
    </row>
    <row r="2157" spans="1:7" ht="12" customHeight="1" x14ac:dyDescent="0.15">
      <c r="A2157" s="83" t="s">
        <v>386</v>
      </c>
      <c r="B2157" s="83" t="s">
        <v>1151</v>
      </c>
      <c r="C2157" s="43" t="s">
        <v>246</v>
      </c>
      <c r="D2157" s="83"/>
      <c r="E2157" s="132">
        <v>98628</v>
      </c>
      <c r="F2157" s="90">
        <v>43219</v>
      </c>
      <c r="G2157" s="62" t="s">
        <v>234</v>
      </c>
    </row>
    <row r="2158" spans="1:7" ht="12" customHeight="1" x14ac:dyDescent="0.15">
      <c r="A2158" s="83" t="s">
        <v>387</v>
      </c>
      <c r="B2158" s="83" t="s">
        <v>1151</v>
      </c>
      <c r="C2158" s="43" t="s">
        <v>232</v>
      </c>
      <c r="D2158" s="83"/>
      <c r="E2158" s="132">
        <v>98628</v>
      </c>
      <c r="F2158" s="90">
        <v>43219</v>
      </c>
      <c r="G2158" s="62" t="s">
        <v>234</v>
      </c>
    </row>
    <row r="2159" spans="1:7" ht="12.75" customHeight="1" x14ac:dyDescent="0.15">
      <c r="A2159" s="83" t="s">
        <v>388</v>
      </c>
      <c r="B2159" s="83" t="s">
        <v>1151</v>
      </c>
      <c r="C2159" s="43" t="s">
        <v>285</v>
      </c>
      <c r="D2159" s="83"/>
      <c r="E2159" s="132">
        <v>98628</v>
      </c>
      <c r="F2159" s="90">
        <v>43219</v>
      </c>
      <c r="G2159" s="62" t="s">
        <v>234</v>
      </c>
    </row>
    <row r="2160" spans="1:7" ht="12.75" customHeight="1" x14ac:dyDescent="0.15">
      <c r="A2160" s="83" t="s">
        <v>389</v>
      </c>
      <c r="B2160" s="83" t="s">
        <v>1151</v>
      </c>
      <c r="C2160" s="43" t="s">
        <v>290</v>
      </c>
      <c r="D2160" s="83"/>
      <c r="E2160" s="132">
        <v>98628</v>
      </c>
      <c r="F2160" s="90">
        <v>43219</v>
      </c>
      <c r="G2160" s="62" t="s">
        <v>234</v>
      </c>
    </row>
    <row r="2161" spans="1:7" ht="12.75" customHeight="1" x14ac:dyDescent="0.15">
      <c r="A2161" s="83" t="s">
        <v>391</v>
      </c>
      <c r="B2161" s="83" t="s">
        <v>1151</v>
      </c>
      <c r="C2161" s="43" t="s">
        <v>247</v>
      </c>
      <c r="D2161" s="83"/>
      <c r="E2161" s="132">
        <v>98628</v>
      </c>
      <c r="F2161" s="90">
        <v>43219</v>
      </c>
      <c r="G2161" s="62" t="s">
        <v>234</v>
      </c>
    </row>
    <row r="2162" spans="1:7" ht="12.75" customHeight="1" x14ac:dyDescent="0.15">
      <c r="A2162" s="83" t="s">
        <v>394</v>
      </c>
      <c r="B2162" s="83" t="s">
        <v>1151</v>
      </c>
      <c r="C2162" s="43" t="s">
        <v>157</v>
      </c>
      <c r="D2162" s="83"/>
      <c r="E2162" s="132">
        <v>98628</v>
      </c>
      <c r="F2162" s="90">
        <v>43219</v>
      </c>
      <c r="G2162" s="62" t="s">
        <v>234</v>
      </c>
    </row>
    <row r="2163" spans="1:7" ht="12.75" customHeight="1" x14ac:dyDescent="0.15">
      <c r="A2163" s="83" t="s">
        <v>395</v>
      </c>
      <c r="B2163" s="83" t="s">
        <v>1151</v>
      </c>
      <c r="C2163" s="43" t="s">
        <v>284</v>
      </c>
      <c r="D2163" s="83"/>
      <c r="E2163" s="132">
        <v>98628</v>
      </c>
      <c r="F2163" s="90">
        <v>43219</v>
      </c>
      <c r="G2163" s="62" t="s">
        <v>234</v>
      </c>
    </row>
    <row r="2164" spans="1:7" x14ac:dyDescent="0.2">
      <c r="A2164" s="113" t="s">
        <v>459</v>
      </c>
      <c r="B2164" s="113" t="s">
        <v>28</v>
      </c>
      <c r="C2164" s="78" t="s">
        <v>487</v>
      </c>
      <c r="E2164" s="131" t="s">
        <v>29</v>
      </c>
      <c r="F2164" s="136">
        <v>43219</v>
      </c>
      <c r="G2164" s="25" t="s">
        <v>234</v>
      </c>
    </row>
    <row r="2165" spans="1:7" ht="12" customHeight="1" x14ac:dyDescent="0.2">
      <c r="A2165" s="113" t="s">
        <v>1096</v>
      </c>
      <c r="B2165" s="113" t="s">
        <v>1154</v>
      </c>
      <c r="C2165" s="78" t="s">
        <v>492</v>
      </c>
      <c r="E2165" s="131">
        <v>148033</v>
      </c>
      <c r="F2165" s="136">
        <v>43221</v>
      </c>
      <c r="G2165" s="25" t="s">
        <v>234</v>
      </c>
    </row>
    <row r="2166" spans="1:7" ht="12" customHeight="1" x14ac:dyDescent="0.2">
      <c r="A2166" s="113" t="s">
        <v>438</v>
      </c>
      <c r="B2166" s="113" t="s">
        <v>1157</v>
      </c>
      <c r="C2166" s="78" t="s">
        <v>156</v>
      </c>
      <c r="E2166" s="131">
        <v>42443</v>
      </c>
      <c r="F2166" s="136">
        <v>43224</v>
      </c>
      <c r="G2166" s="25" t="s">
        <v>234</v>
      </c>
    </row>
    <row r="2167" spans="1:7" ht="12.75" customHeight="1" x14ac:dyDescent="0.2">
      <c r="A2167" s="113" t="s">
        <v>436</v>
      </c>
      <c r="B2167" s="113" t="s">
        <v>1157</v>
      </c>
      <c r="C2167" s="78" t="s">
        <v>288</v>
      </c>
      <c r="E2167" s="131">
        <v>42449</v>
      </c>
      <c r="F2167" s="136">
        <v>43225</v>
      </c>
      <c r="G2167" s="25" t="s">
        <v>234</v>
      </c>
    </row>
    <row r="2168" spans="1:7" ht="12" customHeight="1" x14ac:dyDescent="0.2">
      <c r="A2168" s="113" t="s">
        <v>469</v>
      </c>
      <c r="B2168" s="113" t="s">
        <v>28</v>
      </c>
      <c r="C2168" s="78" t="s">
        <v>493</v>
      </c>
      <c r="E2168" s="131" t="s">
        <v>29</v>
      </c>
      <c r="F2168" s="136">
        <v>43225</v>
      </c>
      <c r="G2168" s="25" t="s">
        <v>234</v>
      </c>
    </row>
    <row r="2169" spans="1:7" ht="12" customHeight="1" x14ac:dyDescent="0.15">
      <c r="A2169" s="83" t="s">
        <v>470</v>
      </c>
      <c r="B2169" s="83" t="s">
        <v>28</v>
      </c>
      <c r="C2169" s="43" t="s">
        <v>494</v>
      </c>
      <c r="D2169" s="83"/>
      <c r="E2169" s="132" t="s">
        <v>29</v>
      </c>
      <c r="F2169" s="136">
        <v>43225</v>
      </c>
      <c r="G2169" s="62" t="s">
        <v>234</v>
      </c>
    </row>
    <row r="2170" spans="1:7" ht="12" customHeight="1" x14ac:dyDescent="0.15">
      <c r="A2170" s="83" t="s">
        <v>424</v>
      </c>
      <c r="B2170" s="113" t="s">
        <v>1157</v>
      </c>
      <c r="C2170" s="43" t="s">
        <v>3</v>
      </c>
      <c r="D2170" s="83"/>
      <c r="E2170" s="132">
        <v>42661</v>
      </c>
      <c r="F2170" s="90">
        <v>43230</v>
      </c>
      <c r="G2170" s="62" t="s">
        <v>234</v>
      </c>
    </row>
    <row r="2171" spans="1:7" ht="12" customHeight="1" x14ac:dyDescent="0.15">
      <c r="A2171" s="83" t="s">
        <v>455</v>
      </c>
      <c r="B2171" s="83" t="s">
        <v>28</v>
      </c>
      <c r="C2171" s="43" t="s">
        <v>373</v>
      </c>
      <c r="D2171" s="83"/>
      <c r="E2171" s="132" t="s">
        <v>29</v>
      </c>
      <c r="F2171" s="90">
        <v>43230</v>
      </c>
      <c r="G2171" s="62" t="s">
        <v>234</v>
      </c>
    </row>
    <row r="2172" spans="1:7" ht="12" customHeight="1" x14ac:dyDescent="0.15">
      <c r="A2172" s="83" t="s">
        <v>460</v>
      </c>
      <c r="B2172" s="83" t="s">
        <v>28</v>
      </c>
      <c r="C2172" s="43" t="s">
        <v>369</v>
      </c>
      <c r="D2172" s="83"/>
      <c r="E2172" s="132" t="s">
        <v>29</v>
      </c>
      <c r="F2172" s="90">
        <v>43233</v>
      </c>
      <c r="G2172" s="62" t="s">
        <v>234</v>
      </c>
    </row>
    <row r="2173" spans="1:7" x14ac:dyDescent="0.2">
      <c r="A2173" s="113" t="s">
        <v>495</v>
      </c>
      <c r="B2173" s="113" t="s">
        <v>1157</v>
      </c>
      <c r="C2173" s="78" t="s">
        <v>496</v>
      </c>
      <c r="E2173" s="131">
        <v>42842</v>
      </c>
      <c r="F2173" s="136">
        <v>43234</v>
      </c>
      <c r="G2173" s="25" t="s">
        <v>234</v>
      </c>
    </row>
    <row r="2174" spans="1:7" ht="22.5" customHeight="1" x14ac:dyDescent="0.15">
      <c r="A2174" s="83" t="s">
        <v>427</v>
      </c>
      <c r="B2174" s="113" t="s">
        <v>1157</v>
      </c>
      <c r="C2174" s="43" t="s">
        <v>31</v>
      </c>
      <c r="D2174" s="83"/>
      <c r="E2174" s="132">
        <v>42888</v>
      </c>
      <c r="F2174" s="90">
        <v>43241</v>
      </c>
      <c r="G2174" s="62" t="s">
        <v>234</v>
      </c>
    </row>
    <row r="2175" spans="1:7" ht="12.75" customHeight="1" x14ac:dyDescent="0.15">
      <c r="A2175" s="83" t="s">
        <v>430</v>
      </c>
      <c r="B2175" s="113" t="s">
        <v>1157</v>
      </c>
      <c r="C2175" s="43" t="s">
        <v>126</v>
      </c>
      <c r="D2175" s="83"/>
      <c r="E2175" s="132">
        <v>42888</v>
      </c>
      <c r="F2175" s="90">
        <v>43241</v>
      </c>
      <c r="G2175" s="62" t="s">
        <v>234</v>
      </c>
    </row>
    <row r="2176" spans="1:7" ht="12" customHeight="1" x14ac:dyDescent="0.15">
      <c r="A2176" s="83" t="s">
        <v>433</v>
      </c>
      <c r="B2176" s="113" t="s">
        <v>1157</v>
      </c>
      <c r="C2176" s="43" t="s">
        <v>232</v>
      </c>
      <c r="D2176" s="83"/>
      <c r="E2176" s="132">
        <v>42888</v>
      </c>
      <c r="F2176" s="90">
        <v>43241</v>
      </c>
      <c r="G2176" s="62" t="s">
        <v>234</v>
      </c>
    </row>
    <row r="2177" spans="1:7" ht="12" customHeight="1" x14ac:dyDescent="0.15">
      <c r="A2177" s="83" t="s">
        <v>428</v>
      </c>
      <c r="B2177" s="113" t="s">
        <v>1157</v>
      </c>
      <c r="C2177" s="43" t="s">
        <v>6</v>
      </c>
      <c r="D2177" s="83"/>
      <c r="E2177" s="132">
        <v>43083</v>
      </c>
      <c r="F2177" s="90">
        <v>43250</v>
      </c>
      <c r="G2177" s="62" t="s">
        <v>234</v>
      </c>
    </row>
    <row r="2178" spans="1:7" ht="12" customHeight="1" x14ac:dyDescent="0.2">
      <c r="A2178" s="113" t="s">
        <v>429</v>
      </c>
      <c r="B2178" s="113" t="s">
        <v>1157</v>
      </c>
      <c r="C2178" s="78" t="s">
        <v>32</v>
      </c>
      <c r="E2178" s="131">
        <v>43128</v>
      </c>
      <c r="F2178" s="136">
        <v>43255</v>
      </c>
      <c r="G2178" s="25" t="s">
        <v>234</v>
      </c>
    </row>
    <row r="2179" spans="1:7" ht="12" customHeight="1" x14ac:dyDescent="0.2">
      <c r="A2179" s="113" t="s">
        <v>440</v>
      </c>
      <c r="B2179" s="113" t="s">
        <v>1157</v>
      </c>
      <c r="C2179" s="78" t="s">
        <v>233</v>
      </c>
      <c r="E2179" s="131">
        <v>43155</v>
      </c>
      <c r="F2179" s="136">
        <v>43255</v>
      </c>
      <c r="G2179" s="25" t="s">
        <v>234</v>
      </c>
    </row>
    <row r="2180" spans="1:7" ht="12" customHeight="1" x14ac:dyDescent="0.2">
      <c r="A2180" s="113" t="s">
        <v>444</v>
      </c>
      <c r="B2180" s="113" t="s">
        <v>1157</v>
      </c>
      <c r="C2180" s="78" t="s">
        <v>284</v>
      </c>
      <c r="E2180" s="131">
        <v>43128</v>
      </c>
      <c r="F2180" s="136">
        <v>43255</v>
      </c>
      <c r="G2180" s="25" t="s">
        <v>234</v>
      </c>
    </row>
    <row r="2181" spans="1:7" ht="12" customHeight="1" x14ac:dyDescent="0.15">
      <c r="A2181" s="83" t="s">
        <v>458</v>
      </c>
      <c r="B2181" s="83" t="s">
        <v>28</v>
      </c>
      <c r="C2181" s="43" t="s">
        <v>324</v>
      </c>
      <c r="D2181" s="83"/>
      <c r="E2181" s="132" t="s">
        <v>29</v>
      </c>
      <c r="F2181" s="90">
        <v>43255</v>
      </c>
      <c r="G2181" s="62" t="s">
        <v>234</v>
      </c>
    </row>
    <row r="2182" spans="1:7" ht="12" customHeight="1" x14ac:dyDescent="0.15">
      <c r="A2182" s="83" t="s">
        <v>465</v>
      </c>
      <c r="B2182" s="83" t="str">
        <f>Input!$E$4</f>
        <v>Home</v>
      </c>
      <c r="C2182" s="43" t="s">
        <v>328</v>
      </c>
      <c r="D2182" s="83"/>
      <c r="E2182" s="132" t="s">
        <v>29</v>
      </c>
      <c r="F2182" s="90">
        <v>43259</v>
      </c>
      <c r="G2182" s="62" t="s">
        <v>234</v>
      </c>
    </row>
    <row r="2183" spans="1:7" ht="12" customHeight="1" x14ac:dyDescent="0.15">
      <c r="A2183" s="83" t="s">
        <v>422</v>
      </c>
      <c r="B2183" s="113" t="s">
        <v>1157</v>
      </c>
      <c r="C2183" s="43" t="s">
        <v>10</v>
      </c>
      <c r="D2183" s="83"/>
      <c r="E2183" s="132">
        <v>43215</v>
      </c>
      <c r="F2183" s="90">
        <v>43260</v>
      </c>
      <c r="G2183" s="62" t="s">
        <v>234</v>
      </c>
    </row>
    <row r="2184" spans="1:7" ht="12.75" customHeight="1" x14ac:dyDescent="0.15">
      <c r="A2184" s="83" t="s">
        <v>435</v>
      </c>
      <c r="B2184" s="113" t="s">
        <v>1157</v>
      </c>
      <c r="C2184" s="43" t="s">
        <v>285</v>
      </c>
      <c r="D2184" s="83"/>
      <c r="E2184" s="132">
        <v>43215</v>
      </c>
      <c r="F2184" s="90">
        <v>43260</v>
      </c>
      <c r="G2184" s="62" t="s">
        <v>234</v>
      </c>
    </row>
    <row r="2185" spans="1:7" ht="12.75" customHeight="1" x14ac:dyDescent="0.15">
      <c r="A2185" s="83" t="s">
        <v>460</v>
      </c>
      <c r="B2185" s="83" t="s">
        <v>28</v>
      </c>
      <c r="C2185" s="43" t="s">
        <v>369</v>
      </c>
      <c r="D2185" s="83"/>
      <c r="E2185" s="132" t="s">
        <v>29</v>
      </c>
      <c r="F2185" s="90">
        <v>43261</v>
      </c>
      <c r="G2185" s="62" t="s">
        <v>234</v>
      </c>
    </row>
    <row r="2186" spans="1:7" ht="12" customHeight="1" x14ac:dyDescent="0.15">
      <c r="A2186" s="83" t="s">
        <v>441</v>
      </c>
      <c r="B2186" s="113" t="s">
        <v>1157</v>
      </c>
      <c r="C2186" s="43" t="s">
        <v>157</v>
      </c>
      <c r="D2186" s="83"/>
      <c r="E2186" s="132">
        <v>43291</v>
      </c>
      <c r="F2186" s="90">
        <v>43262</v>
      </c>
      <c r="G2186" s="62" t="s">
        <v>234</v>
      </c>
    </row>
    <row r="2187" spans="1:7" ht="12.75" customHeight="1" x14ac:dyDescent="0.15">
      <c r="A2187" s="83" t="s">
        <v>456</v>
      </c>
      <c r="B2187" s="83" t="str">
        <f>Input!$E$4</f>
        <v>Home</v>
      </c>
      <c r="C2187" s="43" t="s">
        <v>374</v>
      </c>
      <c r="D2187" s="83"/>
      <c r="E2187" s="132" t="s">
        <v>29</v>
      </c>
      <c r="F2187" s="90">
        <v>43263</v>
      </c>
      <c r="G2187" s="62" t="s">
        <v>234</v>
      </c>
    </row>
    <row r="2188" spans="1:7" ht="12" customHeight="1" x14ac:dyDescent="0.15">
      <c r="A2188" s="83" t="s">
        <v>468</v>
      </c>
      <c r="B2188" s="83" t="s">
        <v>28</v>
      </c>
      <c r="C2188" s="43" t="s">
        <v>372</v>
      </c>
      <c r="D2188" s="83"/>
      <c r="E2188" s="132" t="s">
        <v>29</v>
      </c>
      <c r="F2188" s="90">
        <v>43265</v>
      </c>
      <c r="G2188" s="62" t="s">
        <v>234</v>
      </c>
    </row>
    <row r="2189" spans="1:7" ht="12" customHeight="1" x14ac:dyDescent="0.2">
      <c r="A2189" s="113" t="s">
        <v>454</v>
      </c>
      <c r="B2189" s="113" t="s">
        <v>28</v>
      </c>
      <c r="C2189" s="78" t="s">
        <v>265</v>
      </c>
      <c r="E2189" s="131" t="s">
        <v>29</v>
      </c>
      <c r="F2189" s="136">
        <v>43270</v>
      </c>
      <c r="G2189" s="25" t="s">
        <v>234</v>
      </c>
    </row>
    <row r="2190" spans="1:7" x14ac:dyDescent="0.2">
      <c r="A2190" s="113" t="s">
        <v>463</v>
      </c>
      <c r="B2190" s="113" t="s">
        <v>28</v>
      </c>
      <c r="C2190" s="78" t="s">
        <v>497</v>
      </c>
      <c r="E2190" s="131" t="s">
        <v>29</v>
      </c>
      <c r="F2190" s="136">
        <v>43272</v>
      </c>
      <c r="G2190" s="25" t="s">
        <v>234</v>
      </c>
    </row>
    <row r="2191" spans="1:7" ht="12" customHeight="1" x14ac:dyDescent="0.2">
      <c r="A2191" s="113" t="s">
        <v>455</v>
      </c>
      <c r="B2191" s="113" t="s">
        <v>28</v>
      </c>
      <c r="C2191" s="78" t="s">
        <v>373</v>
      </c>
      <c r="E2191" s="131" t="s">
        <v>29</v>
      </c>
      <c r="F2191" s="136">
        <v>43275</v>
      </c>
      <c r="G2191" s="25" t="s">
        <v>234</v>
      </c>
    </row>
    <row r="2192" spans="1:7" ht="12" customHeight="1" x14ac:dyDescent="0.15">
      <c r="A2192" s="83" t="s">
        <v>459</v>
      </c>
      <c r="B2192" s="83" t="s">
        <v>28</v>
      </c>
      <c r="C2192" s="43" t="s">
        <v>487</v>
      </c>
      <c r="D2192" s="83"/>
      <c r="E2192" s="132" t="s">
        <v>29</v>
      </c>
      <c r="F2192" s="90">
        <v>43276</v>
      </c>
      <c r="G2192" s="62" t="s">
        <v>234</v>
      </c>
    </row>
    <row r="2193" spans="1:7" ht="12.75" customHeight="1" x14ac:dyDescent="0.15">
      <c r="A2193" s="83" t="s">
        <v>438</v>
      </c>
      <c r="B2193" s="113" t="s">
        <v>1157</v>
      </c>
      <c r="C2193" s="43" t="s">
        <v>156</v>
      </c>
      <c r="D2193" s="83"/>
      <c r="E2193" s="132">
        <v>43750</v>
      </c>
      <c r="F2193" s="90">
        <v>43283</v>
      </c>
      <c r="G2193" s="62" t="s">
        <v>234</v>
      </c>
    </row>
    <row r="2194" spans="1:7" ht="12.75" customHeight="1" x14ac:dyDescent="0.15">
      <c r="A2194" s="83" t="s">
        <v>457</v>
      </c>
      <c r="B2194" s="83" t="s">
        <v>28</v>
      </c>
      <c r="C2194" s="43" t="s">
        <v>133</v>
      </c>
      <c r="D2194" s="83"/>
      <c r="E2194" s="132" t="s">
        <v>29</v>
      </c>
      <c r="F2194" s="90">
        <v>43287</v>
      </c>
      <c r="G2194" s="62" t="s">
        <v>234</v>
      </c>
    </row>
    <row r="2195" spans="1:7" ht="12" customHeight="1" x14ac:dyDescent="0.15">
      <c r="A2195" s="83" t="s">
        <v>452</v>
      </c>
      <c r="B2195" s="83" t="s">
        <v>1158</v>
      </c>
      <c r="C2195" s="43" t="s">
        <v>269</v>
      </c>
      <c r="D2195" s="83"/>
      <c r="E2195" s="132">
        <v>11.5</v>
      </c>
      <c r="F2195" s="90">
        <v>43288</v>
      </c>
      <c r="G2195" s="62" t="s">
        <v>234</v>
      </c>
    </row>
    <row r="2196" spans="1:7" ht="12" customHeight="1" x14ac:dyDescent="0.15">
      <c r="A2196" s="83" t="s">
        <v>460</v>
      </c>
      <c r="B2196" s="83" t="s">
        <v>28</v>
      </c>
      <c r="C2196" s="43" t="s">
        <v>369</v>
      </c>
      <c r="D2196" s="83"/>
      <c r="E2196" s="132" t="s">
        <v>29</v>
      </c>
      <c r="F2196" s="90">
        <v>43289</v>
      </c>
      <c r="G2196" s="62" t="s">
        <v>234</v>
      </c>
    </row>
    <row r="2197" spans="1:7" ht="12" customHeight="1" x14ac:dyDescent="0.15">
      <c r="A2197" s="83" t="s">
        <v>471</v>
      </c>
      <c r="B2197" s="83" t="s">
        <v>215</v>
      </c>
      <c r="C2197" s="43" t="s">
        <v>203</v>
      </c>
      <c r="D2197" s="83"/>
      <c r="E2197" s="132" t="s">
        <v>29</v>
      </c>
      <c r="F2197" s="90">
        <v>43290</v>
      </c>
      <c r="G2197" s="62" t="s">
        <v>234</v>
      </c>
    </row>
    <row r="2198" spans="1:7" ht="12" customHeight="1" x14ac:dyDescent="0.15">
      <c r="A2198" s="113" t="s">
        <v>428</v>
      </c>
      <c r="B2198" s="113" t="s">
        <v>1157</v>
      </c>
      <c r="C2198" s="78" t="s">
        <v>6</v>
      </c>
      <c r="E2198" s="131">
        <v>44126</v>
      </c>
      <c r="F2198" s="136">
        <v>43310</v>
      </c>
      <c r="G2198" s="62" t="s">
        <v>234</v>
      </c>
    </row>
    <row r="2199" spans="1:7" ht="12" customHeight="1" x14ac:dyDescent="0.15">
      <c r="A2199" s="83" t="s">
        <v>431</v>
      </c>
      <c r="B2199" s="113" t="s">
        <v>1157</v>
      </c>
      <c r="C2199" s="43" t="s">
        <v>227</v>
      </c>
      <c r="D2199" s="83"/>
      <c r="E2199" s="132">
        <v>44126</v>
      </c>
      <c r="F2199" s="90">
        <v>43310</v>
      </c>
      <c r="G2199" s="62" t="s">
        <v>234</v>
      </c>
    </row>
    <row r="2200" spans="1:7" ht="12" customHeight="1" x14ac:dyDescent="0.15">
      <c r="A2200" s="113" t="s">
        <v>438</v>
      </c>
      <c r="B2200" s="113" t="s">
        <v>1157</v>
      </c>
      <c r="C2200" s="78" t="s">
        <v>156</v>
      </c>
      <c r="E2200" s="131">
        <v>44126</v>
      </c>
      <c r="F2200" s="136">
        <v>43310</v>
      </c>
      <c r="G2200" s="62" t="s">
        <v>234</v>
      </c>
    </row>
    <row r="2201" spans="1:7" ht="12" customHeight="1" x14ac:dyDescent="0.15">
      <c r="A2201" s="113" t="s">
        <v>439</v>
      </c>
      <c r="B2201" s="113" t="s">
        <v>1157</v>
      </c>
      <c r="C2201" s="78" t="s">
        <v>489</v>
      </c>
      <c r="E2201" s="131">
        <v>44126</v>
      </c>
      <c r="F2201" s="136">
        <v>43310</v>
      </c>
      <c r="G2201" s="62" t="s">
        <v>234</v>
      </c>
    </row>
    <row r="2202" spans="1:7" ht="12" customHeight="1" x14ac:dyDescent="0.15">
      <c r="A2202" s="83" t="s">
        <v>458</v>
      </c>
      <c r="B2202" s="83" t="s">
        <v>28</v>
      </c>
      <c r="C2202" s="43" t="s">
        <v>324</v>
      </c>
      <c r="D2202" s="83"/>
      <c r="E2202" s="132" t="s">
        <v>29</v>
      </c>
      <c r="F2202" s="90">
        <v>43315</v>
      </c>
      <c r="G2202" s="62" t="s">
        <v>234</v>
      </c>
    </row>
    <row r="2203" spans="1:7" ht="12.75" customHeight="1" x14ac:dyDescent="0.15">
      <c r="A2203" s="83" t="s">
        <v>460</v>
      </c>
      <c r="B2203" s="83" t="s">
        <v>28</v>
      </c>
      <c r="C2203" s="43" t="s">
        <v>369</v>
      </c>
      <c r="D2203" s="83"/>
      <c r="E2203" s="132" t="s">
        <v>29</v>
      </c>
      <c r="F2203" s="90">
        <v>43317</v>
      </c>
      <c r="G2203" s="62" t="s">
        <v>234</v>
      </c>
    </row>
    <row r="2204" spans="1:7" ht="12.75" customHeight="1" x14ac:dyDescent="0.15">
      <c r="A2204" s="83" t="s">
        <v>455</v>
      </c>
      <c r="B2204" s="83" t="s">
        <v>28</v>
      </c>
      <c r="C2204" s="43" t="s">
        <v>373</v>
      </c>
      <c r="D2204" s="83"/>
      <c r="E2204" s="132" t="s">
        <v>29</v>
      </c>
      <c r="F2204" s="90">
        <v>43320</v>
      </c>
      <c r="G2204" s="62" t="s">
        <v>234</v>
      </c>
    </row>
    <row r="2205" spans="1:7" ht="12" customHeight="1" x14ac:dyDescent="0.2">
      <c r="A2205" s="113" t="s">
        <v>456</v>
      </c>
      <c r="B2205" s="113" t="s">
        <v>28</v>
      </c>
      <c r="C2205" s="78" t="s">
        <v>374</v>
      </c>
      <c r="E2205" s="131" t="s">
        <v>29</v>
      </c>
      <c r="F2205" s="136">
        <v>43323</v>
      </c>
      <c r="G2205" s="25" t="s">
        <v>234</v>
      </c>
    </row>
    <row r="2206" spans="1:7" ht="12" customHeight="1" x14ac:dyDescent="0.15">
      <c r="A2206" s="83" t="s">
        <v>462</v>
      </c>
      <c r="B2206" s="83" t="str">
        <f>Input!$E$4</f>
        <v>Home</v>
      </c>
      <c r="C2206" s="43" t="s">
        <v>221</v>
      </c>
      <c r="D2206" s="83"/>
      <c r="E2206" s="132" t="s">
        <v>29</v>
      </c>
      <c r="F2206" s="90">
        <v>43344</v>
      </c>
      <c r="G2206" s="62" t="s">
        <v>234</v>
      </c>
    </row>
    <row r="2207" spans="1:7" ht="12" customHeight="1" x14ac:dyDescent="0.15">
      <c r="A2207" s="83" t="s">
        <v>460</v>
      </c>
      <c r="B2207" s="83" t="s">
        <v>28</v>
      </c>
      <c r="C2207" s="43" t="s">
        <v>369</v>
      </c>
      <c r="D2207" s="83"/>
      <c r="E2207" s="132" t="s">
        <v>29</v>
      </c>
      <c r="F2207" s="90">
        <v>43364</v>
      </c>
      <c r="G2207" s="62" t="s">
        <v>234</v>
      </c>
    </row>
    <row r="2208" spans="1:7" ht="12" customHeight="1" x14ac:dyDescent="0.2">
      <c r="A2208" s="113" t="s">
        <v>419</v>
      </c>
      <c r="B2208" s="113" t="s">
        <v>1157</v>
      </c>
      <c r="C2208" s="78" t="s">
        <v>500</v>
      </c>
      <c r="E2208" s="131">
        <v>45736</v>
      </c>
      <c r="F2208" s="136">
        <v>43367</v>
      </c>
      <c r="G2208" s="25" t="s">
        <v>234</v>
      </c>
    </row>
    <row r="2209" spans="1:7" ht="12" customHeight="1" x14ac:dyDescent="0.2">
      <c r="A2209" s="113" t="s">
        <v>438</v>
      </c>
      <c r="B2209" s="113" t="s">
        <v>1157</v>
      </c>
      <c r="C2209" s="78" t="s">
        <v>156</v>
      </c>
      <c r="E2209" s="131">
        <v>45758</v>
      </c>
      <c r="F2209" s="136">
        <v>43370</v>
      </c>
      <c r="G2209" s="25" t="s">
        <v>234</v>
      </c>
    </row>
    <row r="2210" spans="1:7" ht="12" customHeight="1" x14ac:dyDescent="0.15">
      <c r="A2210" s="83" t="s">
        <v>465</v>
      </c>
      <c r="B2210" s="83" t="str">
        <f>Input!$E$4</f>
        <v>Home</v>
      </c>
      <c r="C2210" s="43" t="s">
        <v>328</v>
      </c>
      <c r="D2210" s="83"/>
      <c r="E2210" s="132" t="s">
        <v>29</v>
      </c>
      <c r="F2210" s="90">
        <v>43370</v>
      </c>
      <c r="G2210" s="62" t="s">
        <v>234</v>
      </c>
    </row>
    <row r="2211" spans="1:7" ht="90" customHeight="1" x14ac:dyDescent="0.15">
      <c r="A2211" s="83" t="s">
        <v>458</v>
      </c>
      <c r="B2211" s="83" t="s">
        <v>28</v>
      </c>
      <c r="C2211" s="43" t="s">
        <v>498</v>
      </c>
      <c r="D2211" s="83"/>
      <c r="E2211" s="132" t="s">
        <v>29</v>
      </c>
      <c r="F2211" s="90">
        <v>43375</v>
      </c>
      <c r="G2211" s="62" t="s">
        <v>234</v>
      </c>
    </row>
    <row r="2212" spans="1:7" ht="12" customHeight="1" x14ac:dyDescent="0.15">
      <c r="A2212" s="83" t="s">
        <v>428</v>
      </c>
      <c r="B2212" s="113" t="s">
        <v>1157</v>
      </c>
      <c r="C2212" s="43" t="s">
        <v>6</v>
      </c>
      <c r="D2212" s="83"/>
      <c r="E2212" s="132">
        <v>45992</v>
      </c>
      <c r="F2212" s="90">
        <v>43385</v>
      </c>
      <c r="G2212" s="62" t="s">
        <v>234</v>
      </c>
    </row>
    <row r="2213" spans="1:7" ht="12" customHeight="1" x14ac:dyDescent="0.15">
      <c r="A2213" s="83" t="s">
        <v>443</v>
      </c>
      <c r="B2213" s="113" t="s">
        <v>1157</v>
      </c>
      <c r="C2213" s="43" t="s">
        <v>1</v>
      </c>
      <c r="D2213" s="83"/>
      <c r="E2213" s="132">
        <v>46703</v>
      </c>
      <c r="F2213" s="90">
        <v>43387</v>
      </c>
      <c r="G2213" s="62" t="s">
        <v>234</v>
      </c>
    </row>
    <row r="2214" spans="1:7" ht="22.5" customHeight="1" x14ac:dyDescent="0.15">
      <c r="A2214" s="83" t="s">
        <v>460</v>
      </c>
      <c r="B2214" s="83" t="s">
        <v>28</v>
      </c>
      <c r="C2214" s="43" t="s">
        <v>369</v>
      </c>
      <c r="D2214" s="83"/>
      <c r="E2214" s="132" t="s">
        <v>29</v>
      </c>
      <c r="F2214" s="90">
        <v>43387</v>
      </c>
      <c r="G2214" s="62" t="s">
        <v>234</v>
      </c>
    </row>
    <row r="2215" spans="1:7" ht="12.75" customHeight="1" x14ac:dyDescent="0.15">
      <c r="A2215" s="83" t="s">
        <v>456</v>
      </c>
      <c r="B2215" s="83" t="str">
        <f>Input!$E$4</f>
        <v>Home</v>
      </c>
      <c r="C2215" s="43" t="s">
        <v>614</v>
      </c>
      <c r="D2215" s="83"/>
      <c r="E2215" s="132" t="s">
        <v>29</v>
      </c>
      <c r="F2215" s="90">
        <v>43389</v>
      </c>
      <c r="G2215" s="62" t="s">
        <v>234</v>
      </c>
    </row>
    <row r="2216" spans="1:7" ht="67.5" x14ac:dyDescent="0.2">
      <c r="A2216" s="113" t="s">
        <v>467</v>
      </c>
      <c r="B2216" s="113" t="s">
        <v>28</v>
      </c>
      <c r="C2216" s="78" t="s">
        <v>646</v>
      </c>
      <c r="E2216" s="131" t="s">
        <v>29</v>
      </c>
      <c r="F2216" s="136">
        <v>43399</v>
      </c>
      <c r="G2216" s="25" t="s">
        <v>234</v>
      </c>
    </row>
    <row r="2217" spans="1:7" ht="12.75" customHeight="1" x14ac:dyDescent="0.15">
      <c r="A2217" s="83" t="s">
        <v>644</v>
      </c>
      <c r="B2217" s="83" t="s">
        <v>28</v>
      </c>
      <c r="C2217" s="43" t="s">
        <v>645</v>
      </c>
      <c r="D2217" s="83"/>
      <c r="E2217" s="132" t="s">
        <v>29</v>
      </c>
      <c r="F2217" s="90">
        <v>43400</v>
      </c>
      <c r="G2217" s="62" t="s">
        <v>234</v>
      </c>
    </row>
    <row r="2218" spans="1:7" ht="12.75" customHeight="1" x14ac:dyDescent="0.15">
      <c r="A2218" s="83" t="s">
        <v>438</v>
      </c>
      <c r="B2218" s="113" t="s">
        <v>1157</v>
      </c>
      <c r="C2218" s="43" t="s">
        <v>156</v>
      </c>
      <c r="D2218" s="83"/>
      <c r="E2218" s="132">
        <v>47188</v>
      </c>
      <c r="F2218" s="90">
        <v>43413</v>
      </c>
      <c r="G2218" s="62" t="s">
        <v>234</v>
      </c>
    </row>
    <row r="2219" spans="1:7" x14ac:dyDescent="0.2">
      <c r="A2219" s="113" t="s">
        <v>644</v>
      </c>
      <c r="B2219" s="113" t="s">
        <v>28</v>
      </c>
      <c r="C2219" s="78" t="s">
        <v>645</v>
      </c>
      <c r="E2219" s="131" t="s">
        <v>29</v>
      </c>
      <c r="F2219" s="136">
        <v>43430</v>
      </c>
      <c r="G2219" s="25" t="s">
        <v>234</v>
      </c>
    </row>
    <row r="2220" spans="1:7" ht="12" customHeight="1" x14ac:dyDescent="0.2">
      <c r="A2220" s="113" t="s">
        <v>458</v>
      </c>
      <c r="B2220" s="113" t="s">
        <v>28</v>
      </c>
      <c r="C2220" s="78" t="s">
        <v>498</v>
      </c>
      <c r="E2220" s="131" t="s">
        <v>29</v>
      </c>
      <c r="F2220" s="136">
        <v>43435</v>
      </c>
      <c r="G2220" s="25" t="s">
        <v>234</v>
      </c>
    </row>
    <row r="2221" spans="1:7" ht="12" customHeight="1" x14ac:dyDescent="0.2">
      <c r="A2221" s="113" t="s">
        <v>422</v>
      </c>
      <c r="B2221" s="113" t="s">
        <v>1157</v>
      </c>
      <c r="C2221" s="78" t="s">
        <v>10</v>
      </c>
      <c r="E2221" s="131">
        <v>47453</v>
      </c>
      <c r="F2221" s="136">
        <v>43438</v>
      </c>
      <c r="G2221" s="25" t="s">
        <v>234</v>
      </c>
    </row>
    <row r="2222" spans="1:7" x14ac:dyDescent="0.2">
      <c r="A2222" s="113" t="s">
        <v>435</v>
      </c>
      <c r="B2222" s="113" t="s">
        <v>1157</v>
      </c>
      <c r="C2222" s="78" t="s">
        <v>285</v>
      </c>
      <c r="E2222" s="131">
        <v>47453</v>
      </c>
      <c r="F2222" s="136">
        <v>43438</v>
      </c>
      <c r="G2222" s="25" t="s">
        <v>234</v>
      </c>
    </row>
    <row r="2223" spans="1:7" x14ac:dyDescent="0.2">
      <c r="A2223" s="113" t="s">
        <v>438</v>
      </c>
      <c r="B2223" s="113" t="s">
        <v>1157</v>
      </c>
      <c r="C2223" s="78" t="s">
        <v>156</v>
      </c>
      <c r="E2223" s="131">
        <v>47453</v>
      </c>
      <c r="F2223" s="136">
        <v>43438</v>
      </c>
      <c r="G2223" s="25" t="s">
        <v>234</v>
      </c>
    </row>
    <row r="2224" spans="1:7" ht="12" customHeight="1" x14ac:dyDescent="0.2">
      <c r="A2224" s="113" t="s">
        <v>887</v>
      </c>
      <c r="B2224" s="113" t="s">
        <v>1157</v>
      </c>
      <c r="C2224" s="78" t="s">
        <v>669</v>
      </c>
      <c r="E2224" s="131">
        <v>47455</v>
      </c>
      <c r="F2224" s="136">
        <v>43439</v>
      </c>
      <c r="G2224" s="25" t="s">
        <v>234</v>
      </c>
    </row>
    <row r="2225" spans="1:7" ht="12" customHeight="1" x14ac:dyDescent="0.15">
      <c r="A2225" s="83" t="s">
        <v>659</v>
      </c>
      <c r="B2225" s="83" t="s">
        <v>28</v>
      </c>
      <c r="C2225" s="43" t="s">
        <v>660</v>
      </c>
      <c r="D2225" s="83"/>
      <c r="E2225" s="132" t="s">
        <v>29</v>
      </c>
      <c r="F2225" s="90">
        <v>43445</v>
      </c>
      <c r="G2225" s="62" t="s">
        <v>234</v>
      </c>
    </row>
    <row r="2226" spans="1:7" ht="12" customHeight="1" x14ac:dyDescent="0.15">
      <c r="A2226" s="83" t="s">
        <v>428</v>
      </c>
      <c r="B2226" s="113" t="s">
        <v>1157</v>
      </c>
      <c r="C2226" s="43" t="s">
        <v>6</v>
      </c>
      <c r="D2226" s="83"/>
      <c r="E2226" s="132">
        <v>47476</v>
      </c>
      <c r="F2226" s="90">
        <v>43451</v>
      </c>
      <c r="G2226" s="62" t="s">
        <v>234</v>
      </c>
    </row>
    <row r="2227" spans="1:7" ht="25.5" customHeight="1" x14ac:dyDescent="0.2">
      <c r="A2227" s="113" t="s">
        <v>682</v>
      </c>
      <c r="B2227" s="113" t="s">
        <v>28</v>
      </c>
      <c r="C2227" s="78" t="s">
        <v>672</v>
      </c>
      <c r="E2227" s="131" t="s">
        <v>29</v>
      </c>
      <c r="F2227" s="136">
        <v>43451</v>
      </c>
      <c r="G2227" s="25" t="s">
        <v>234</v>
      </c>
    </row>
    <row r="2228" spans="1:7" ht="12" customHeight="1" x14ac:dyDescent="0.2">
      <c r="A2228" s="113" t="s">
        <v>463</v>
      </c>
      <c r="B2228" s="113" t="s">
        <v>28</v>
      </c>
      <c r="C2228" s="78" t="s">
        <v>675</v>
      </c>
      <c r="E2228" s="131" t="s">
        <v>29</v>
      </c>
      <c r="F2228" s="136">
        <v>43455</v>
      </c>
      <c r="G2228" s="25" t="s">
        <v>234</v>
      </c>
    </row>
    <row r="2229" spans="1:7" ht="12" customHeight="1" x14ac:dyDescent="0.15">
      <c r="A2229" s="83" t="s">
        <v>438</v>
      </c>
      <c r="B2229" s="113" t="s">
        <v>1157</v>
      </c>
      <c r="C2229" s="43" t="s">
        <v>156</v>
      </c>
      <c r="D2229" s="83"/>
      <c r="E2229" s="132">
        <v>48231</v>
      </c>
      <c r="F2229" s="90">
        <v>43459</v>
      </c>
      <c r="G2229" s="62" t="s">
        <v>234</v>
      </c>
    </row>
    <row r="2230" spans="1:7" ht="56.25" customHeight="1" x14ac:dyDescent="0.15">
      <c r="A2230" s="83" t="s">
        <v>439</v>
      </c>
      <c r="B2230" s="113" t="s">
        <v>1157</v>
      </c>
      <c r="C2230" s="43" t="s">
        <v>489</v>
      </c>
      <c r="D2230" s="83"/>
      <c r="E2230" s="132">
        <v>48231</v>
      </c>
      <c r="F2230" s="90">
        <v>43459</v>
      </c>
      <c r="G2230" s="62" t="s">
        <v>234</v>
      </c>
    </row>
    <row r="2231" spans="1:7" ht="12" customHeight="1" x14ac:dyDescent="0.15">
      <c r="A2231" s="83" t="s">
        <v>465</v>
      </c>
      <c r="B2231" s="83" t="str">
        <f>Input!$E$4</f>
        <v>Home</v>
      </c>
      <c r="C2231" s="43" t="s">
        <v>328</v>
      </c>
      <c r="D2231" s="83"/>
      <c r="E2231" s="132" t="s">
        <v>29</v>
      </c>
      <c r="F2231" s="90">
        <v>43460</v>
      </c>
      <c r="G2231" s="62" t="s">
        <v>234</v>
      </c>
    </row>
    <row r="2232" spans="1:7" ht="33.75" customHeight="1" x14ac:dyDescent="0.15">
      <c r="A2232" s="83" t="s">
        <v>644</v>
      </c>
      <c r="B2232" s="83" t="s">
        <v>28</v>
      </c>
      <c r="C2232" s="43" t="s">
        <v>645</v>
      </c>
      <c r="D2232" s="83"/>
      <c r="E2232" s="132" t="s">
        <v>29</v>
      </c>
      <c r="F2232" s="90">
        <v>43460</v>
      </c>
      <c r="G2232" s="62" t="s">
        <v>234</v>
      </c>
    </row>
    <row r="2233" spans="1:7" ht="56.25" x14ac:dyDescent="0.2">
      <c r="A2233" s="113" t="s">
        <v>671</v>
      </c>
      <c r="B2233" s="113" t="s">
        <v>28</v>
      </c>
      <c r="C2233" s="43" t="s">
        <v>674</v>
      </c>
      <c r="D2233" s="83"/>
      <c r="E2233" s="131" t="s">
        <v>29</v>
      </c>
      <c r="F2233" s="136">
        <v>43461</v>
      </c>
      <c r="G2233" s="25" t="s">
        <v>234</v>
      </c>
    </row>
    <row r="2234" spans="1:7" ht="12" customHeight="1" x14ac:dyDescent="0.2">
      <c r="A2234" s="113" t="s">
        <v>685</v>
      </c>
      <c r="B2234" s="113" t="s">
        <v>28</v>
      </c>
      <c r="C2234" s="78" t="s">
        <v>690</v>
      </c>
      <c r="E2234" s="131" t="s">
        <v>29</v>
      </c>
      <c r="F2234" s="136">
        <v>43475</v>
      </c>
      <c r="G2234" s="25" t="s">
        <v>234</v>
      </c>
    </row>
    <row r="2235" spans="1:7" ht="12" customHeight="1" x14ac:dyDescent="0.2">
      <c r="A2235" s="113" t="s">
        <v>671</v>
      </c>
      <c r="B2235" s="113" t="s">
        <v>28</v>
      </c>
      <c r="C2235" s="43" t="s">
        <v>689</v>
      </c>
      <c r="D2235" s="83"/>
      <c r="E2235" s="131" t="s">
        <v>29</v>
      </c>
      <c r="F2235" s="136">
        <v>43475</v>
      </c>
      <c r="G2235" s="25" t="s">
        <v>234</v>
      </c>
    </row>
    <row r="2236" spans="1:7" ht="22.5" customHeight="1" x14ac:dyDescent="0.15">
      <c r="A2236" s="83" t="s">
        <v>455</v>
      </c>
      <c r="B2236" s="83" t="s">
        <v>28</v>
      </c>
      <c r="C2236" s="43" t="s">
        <v>688</v>
      </c>
      <c r="D2236" s="83"/>
      <c r="E2236" s="132" t="s">
        <v>29</v>
      </c>
      <c r="F2236" s="90">
        <v>43479</v>
      </c>
      <c r="G2236" s="62" t="s">
        <v>234</v>
      </c>
    </row>
    <row r="2237" spans="1:7" ht="12" customHeight="1" x14ac:dyDescent="0.2">
      <c r="A2237" s="113" t="s">
        <v>431</v>
      </c>
      <c r="B2237" s="113" t="s">
        <v>1157</v>
      </c>
      <c r="C2237" s="78" t="s">
        <v>720</v>
      </c>
      <c r="E2237" s="131">
        <v>48332</v>
      </c>
      <c r="F2237" s="136">
        <v>43492</v>
      </c>
      <c r="G2237" s="25" t="s">
        <v>234</v>
      </c>
    </row>
    <row r="2238" spans="1:7" ht="22.5" customHeight="1" x14ac:dyDescent="0.2">
      <c r="A2238" s="113" t="s">
        <v>460</v>
      </c>
      <c r="B2238" s="113" t="s">
        <v>28</v>
      </c>
      <c r="C2238" s="78" t="s">
        <v>683</v>
      </c>
      <c r="E2238" s="131" t="s">
        <v>29</v>
      </c>
      <c r="F2238" s="136">
        <v>43492</v>
      </c>
      <c r="G2238" s="25" t="s">
        <v>234</v>
      </c>
    </row>
    <row r="2239" spans="1:7" ht="12.75" customHeight="1" x14ac:dyDescent="0.2">
      <c r="A2239" s="113" t="s">
        <v>671</v>
      </c>
      <c r="B2239" s="113" t="s">
        <v>28</v>
      </c>
      <c r="C2239" s="78" t="s">
        <v>721</v>
      </c>
      <c r="E2239" s="131" t="s">
        <v>29</v>
      </c>
      <c r="F2239" s="136">
        <v>43492</v>
      </c>
      <c r="G2239" s="25" t="s">
        <v>234</v>
      </c>
    </row>
    <row r="2240" spans="1:7" ht="12.75" customHeight="1" x14ac:dyDescent="0.15">
      <c r="A2240" s="83" t="s">
        <v>458</v>
      </c>
      <c r="B2240" s="83" t="s">
        <v>28</v>
      </c>
      <c r="C2240" s="43" t="s">
        <v>498</v>
      </c>
      <c r="D2240" s="83"/>
      <c r="E2240" s="132" t="s">
        <v>29</v>
      </c>
      <c r="F2240" s="90">
        <v>43497</v>
      </c>
      <c r="G2240" s="62" t="s">
        <v>234</v>
      </c>
    </row>
    <row r="2241" spans="1:7" ht="22.5" customHeight="1" x14ac:dyDescent="0.2">
      <c r="A2241" s="113" t="s">
        <v>887</v>
      </c>
      <c r="B2241" s="113" t="s">
        <v>981</v>
      </c>
      <c r="C2241" s="78" t="s">
        <v>867</v>
      </c>
      <c r="E2241" s="131" t="s">
        <v>812</v>
      </c>
      <c r="F2241" s="136">
        <v>43504</v>
      </c>
      <c r="G2241" s="25" t="s">
        <v>234</v>
      </c>
    </row>
    <row r="2242" spans="1:7" ht="12.75" customHeight="1" x14ac:dyDescent="0.15">
      <c r="A2242" s="83" t="s">
        <v>643</v>
      </c>
      <c r="B2242" s="83" t="s">
        <v>215</v>
      </c>
      <c r="C2242" s="43" t="s">
        <v>722</v>
      </c>
      <c r="D2242" s="83"/>
      <c r="E2242" s="132" t="s">
        <v>29</v>
      </c>
      <c r="F2242" s="90">
        <v>43507</v>
      </c>
      <c r="G2242" s="85" t="s">
        <v>234</v>
      </c>
    </row>
    <row r="2243" spans="1:7" ht="32.25" customHeight="1" x14ac:dyDescent="0.2">
      <c r="A2243" s="113" t="s">
        <v>887</v>
      </c>
      <c r="B2243" s="113" t="s">
        <v>981</v>
      </c>
      <c r="C2243" s="78" t="s">
        <v>868</v>
      </c>
      <c r="E2243" s="131">
        <v>152274</v>
      </c>
      <c r="F2243" s="136">
        <v>43511</v>
      </c>
      <c r="G2243" s="25" t="s">
        <v>234</v>
      </c>
    </row>
    <row r="2244" spans="1:7" ht="12.75" customHeight="1" x14ac:dyDescent="0.15">
      <c r="A2244" s="83" t="s">
        <v>438</v>
      </c>
      <c r="B2244" s="113" t="s">
        <v>1157</v>
      </c>
      <c r="C2244" s="43" t="s">
        <v>156</v>
      </c>
      <c r="D2244" s="83"/>
      <c r="E2244" s="132">
        <v>49771</v>
      </c>
      <c r="F2244" s="90">
        <v>43515</v>
      </c>
      <c r="G2244" s="85" t="s">
        <v>234</v>
      </c>
    </row>
    <row r="2245" spans="1:7" ht="12.75" customHeight="1" x14ac:dyDescent="0.15">
      <c r="A2245" s="83" t="s">
        <v>644</v>
      </c>
      <c r="B2245" s="83" t="s">
        <v>28</v>
      </c>
      <c r="C2245" s="43" t="s">
        <v>645</v>
      </c>
      <c r="D2245" s="83"/>
      <c r="E2245" s="132" t="s">
        <v>29</v>
      </c>
      <c r="F2245" s="90">
        <v>43520</v>
      </c>
      <c r="G2245" s="85" t="s">
        <v>234</v>
      </c>
    </row>
    <row r="2246" spans="1:7" ht="12.75" customHeight="1" x14ac:dyDescent="0.15">
      <c r="A2246" s="83" t="s">
        <v>428</v>
      </c>
      <c r="B2246" s="113" t="s">
        <v>1157</v>
      </c>
      <c r="C2246" s="43" t="s">
        <v>6</v>
      </c>
      <c r="D2246" s="83"/>
      <c r="E2246" s="132">
        <v>50010</v>
      </c>
      <c r="F2246" s="90">
        <v>43538</v>
      </c>
      <c r="G2246" s="85" t="s">
        <v>234</v>
      </c>
    </row>
    <row r="2247" spans="1:7" ht="22.5" customHeight="1" x14ac:dyDescent="0.2">
      <c r="A2247" s="113" t="s">
        <v>438</v>
      </c>
      <c r="B2247" s="113" t="s">
        <v>1157</v>
      </c>
      <c r="C2247" s="78" t="s">
        <v>156</v>
      </c>
      <c r="E2247" s="131">
        <v>50007</v>
      </c>
      <c r="F2247" s="136">
        <v>43540</v>
      </c>
      <c r="G2247" s="25" t="s">
        <v>234</v>
      </c>
    </row>
    <row r="2248" spans="1:7" x14ac:dyDescent="0.2">
      <c r="A2248" s="113" t="s">
        <v>463</v>
      </c>
      <c r="B2248" s="113" t="s">
        <v>28</v>
      </c>
      <c r="C2248" s="78" t="s">
        <v>675</v>
      </c>
      <c r="E2248" s="131" t="s">
        <v>29</v>
      </c>
      <c r="F2248" s="136">
        <v>43546</v>
      </c>
      <c r="G2248" s="25" t="s">
        <v>234</v>
      </c>
    </row>
    <row r="2249" spans="1:7" ht="67.5" customHeight="1" x14ac:dyDescent="0.2">
      <c r="A2249" s="113" t="s">
        <v>465</v>
      </c>
      <c r="B2249" s="113" t="s">
        <v>28</v>
      </c>
      <c r="C2249" s="78" t="s">
        <v>328</v>
      </c>
      <c r="E2249" s="131" t="s">
        <v>29</v>
      </c>
      <c r="F2249" s="136">
        <v>43549</v>
      </c>
      <c r="G2249" s="25" t="s">
        <v>234</v>
      </c>
    </row>
    <row r="2250" spans="1:7" ht="12" customHeight="1" x14ac:dyDescent="0.15">
      <c r="A2250" s="83" t="s">
        <v>644</v>
      </c>
      <c r="B2250" s="83" t="s">
        <v>28</v>
      </c>
      <c r="C2250" s="43" t="s">
        <v>645</v>
      </c>
      <c r="D2250" s="83"/>
      <c r="E2250" s="132" t="s">
        <v>29</v>
      </c>
      <c r="F2250" s="90">
        <v>43549</v>
      </c>
      <c r="G2250" s="85" t="s">
        <v>234</v>
      </c>
    </row>
    <row r="2251" spans="1:7" ht="12" customHeight="1" x14ac:dyDescent="0.2">
      <c r="A2251" s="113" t="s">
        <v>650</v>
      </c>
      <c r="B2251" s="113" t="s">
        <v>28</v>
      </c>
      <c r="C2251" s="78" t="s">
        <v>651</v>
      </c>
      <c r="E2251" s="131" t="s">
        <v>29</v>
      </c>
      <c r="F2251" s="136">
        <v>43555</v>
      </c>
      <c r="G2251" s="25" t="s">
        <v>234</v>
      </c>
    </row>
    <row r="2252" spans="1:7" ht="12" customHeight="1" x14ac:dyDescent="0.2">
      <c r="A2252" s="113" t="s">
        <v>640</v>
      </c>
      <c r="B2252" s="113" t="s">
        <v>28</v>
      </c>
      <c r="C2252" s="78" t="s">
        <v>641</v>
      </c>
      <c r="E2252" s="131" t="s">
        <v>29</v>
      </c>
      <c r="F2252" s="136">
        <v>43556</v>
      </c>
      <c r="G2252" s="25" t="s">
        <v>234</v>
      </c>
    </row>
    <row r="2253" spans="1:7" ht="12" customHeight="1" x14ac:dyDescent="0.2">
      <c r="A2253" s="113" t="s">
        <v>458</v>
      </c>
      <c r="B2253" s="113" t="s">
        <v>28</v>
      </c>
      <c r="C2253" s="78" t="s">
        <v>498</v>
      </c>
      <c r="E2253" s="131" t="s">
        <v>29</v>
      </c>
      <c r="F2253" s="136">
        <v>43556</v>
      </c>
      <c r="G2253" s="25" t="s">
        <v>234</v>
      </c>
    </row>
    <row r="2254" spans="1:7" ht="12" customHeight="1" x14ac:dyDescent="0.15">
      <c r="A2254" s="83" t="s">
        <v>464</v>
      </c>
      <c r="B2254" s="83" t="s">
        <v>28</v>
      </c>
      <c r="C2254" s="43" t="s">
        <v>209</v>
      </c>
      <c r="D2254" s="83"/>
      <c r="E2254" s="132" t="s">
        <v>29</v>
      </c>
      <c r="F2254" s="90">
        <v>43561</v>
      </c>
      <c r="G2254" s="85" t="s">
        <v>234</v>
      </c>
    </row>
    <row r="2255" spans="1:7" ht="56.25" customHeight="1" x14ac:dyDescent="0.15">
      <c r="A2255" s="83" t="s">
        <v>643</v>
      </c>
      <c r="B2255" s="83" t="s">
        <v>215</v>
      </c>
      <c r="C2255" s="43" t="s">
        <v>722</v>
      </c>
      <c r="D2255" s="83"/>
      <c r="E2255" s="132" t="s">
        <v>29</v>
      </c>
      <c r="F2255" s="90">
        <v>43568</v>
      </c>
      <c r="G2255" s="85" t="s">
        <v>234</v>
      </c>
    </row>
    <row r="2256" spans="1:7" ht="12.75" customHeight="1" x14ac:dyDescent="0.15">
      <c r="A2256" s="83" t="s">
        <v>443</v>
      </c>
      <c r="B2256" s="113" t="s">
        <v>1157</v>
      </c>
      <c r="C2256" s="43" t="s">
        <v>1</v>
      </c>
      <c r="D2256" s="83"/>
      <c r="E2256" s="132">
        <v>50503</v>
      </c>
      <c r="F2256" s="90">
        <v>43569</v>
      </c>
      <c r="G2256" s="85" t="s">
        <v>234</v>
      </c>
    </row>
    <row r="2257" spans="1:7" ht="12" customHeight="1" x14ac:dyDescent="0.15">
      <c r="A2257" s="83" t="s">
        <v>438</v>
      </c>
      <c r="B2257" s="113" t="s">
        <v>1157</v>
      </c>
      <c r="C2257" s="43" t="s">
        <v>156</v>
      </c>
      <c r="D2257" s="83"/>
      <c r="E2257" s="132">
        <v>50503</v>
      </c>
      <c r="F2257" s="90">
        <v>43570</v>
      </c>
      <c r="G2257" s="85" t="s">
        <v>234</v>
      </c>
    </row>
    <row r="2258" spans="1:7" ht="12" customHeight="1" x14ac:dyDescent="0.15">
      <c r="A2258" s="83" t="s">
        <v>434</v>
      </c>
      <c r="B2258" s="113" t="s">
        <v>1157</v>
      </c>
      <c r="C2258" s="43" t="s">
        <v>282</v>
      </c>
      <c r="D2258" s="83"/>
      <c r="E2258" s="132">
        <v>50523</v>
      </c>
      <c r="F2258" s="90">
        <v>43575</v>
      </c>
      <c r="G2258" s="85" t="s">
        <v>234</v>
      </c>
    </row>
    <row r="2259" spans="1:7" ht="12" customHeight="1" x14ac:dyDescent="0.15">
      <c r="A2259" s="83" t="s">
        <v>743</v>
      </c>
      <c r="B2259" s="113" t="s">
        <v>1157</v>
      </c>
      <c r="C2259" s="43" t="s">
        <v>744</v>
      </c>
      <c r="D2259" s="83"/>
      <c r="E2259" s="132">
        <v>50741</v>
      </c>
      <c r="F2259" s="90">
        <v>43588</v>
      </c>
      <c r="G2259" s="85" t="s">
        <v>234</v>
      </c>
    </row>
    <row r="2260" spans="1:7" ht="12" customHeight="1" x14ac:dyDescent="0.15">
      <c r="A2260" s="83" t="s">
        <v>495</v>
      </c>
      <c r="B2260" s="113" t="s">
        <v>1157</v>
      </c>
      <c r="C2260" s="43" t="s">
        <v>496</v>
      </c>
      <c r="D2260" s="83"/>
      <c r="E2260" s="132">
        <v>50790</v>
      </c>
      <c r="F2260" s="90">
        <v>43599</v>
      </c>
      <c r="G2260" s="85" t="s">
        <v>234</v>
      </c>
    </row>
    <row r="2261" spans="1:7" ht="33.75" customHeight="1" x14ac:dyDescent="0.15">
      <c r="A2261" s="83" t="s">
        <v>438</v>
      </c>
      <c r="B2261" s="113" t="s">
        <v>1157</v>
      </c>
      <c r="C2261" s="43" t="s">
        <v>156</v>
      </c>
      <c r="D2261" s="83"/>
      <c r="E2261" s="132">
        <v>50790</v>
      </c>
      <c r="F2261" s="90">
        <v>43599</v>
      </c>
      <c r="G2261" s="85" t="s">
        <v>234</v>
      </c>
    </row>
    <row r="2262" spans="1:7" ht="12" customHeight="1" x14ac:dyDescent="0.2">
      <c r="A2262" s="113" t="s">
        <v>470</v>
      </c>
      <c r="B2262" s="113" t="s">
        <v>28</v>
      </c>
      <c r="C2262" s="78" t="s">
        <v>494</v>
      </c>
      <c r="E2262" s="131" t="s">
        <v>29</v>
      </c>
      <c r="F2262" s="136">
        <v>43600</v>
      </c>
      <c r="G2262" s="25" t="s">
        <v>234</v>
      </c>
    </row>
    <row r="2263" spans="1:7" ht="12" customHeight="1" x14ac:dyDescent="0.15">
      <c r="A2263" s="83" t="s">
        <v>427</v>
      </c>
      <c r="B2263" s="113" t="s">
        <v>1157</v>
      </c>
      <c r="C2263" s="43" t="s">
        <v>31</v>
      </c>
      <c r="D2263" s="83"/>
      <c r="E2263" s="132">
        <v>50954</v>
      </c>
      <c r="F2263" s="90">
        <v>43606</v>
      </c>
      <c r="G2263" s="85" t="s">
        <v>234</v>
      </c>
    </row>
    <row r="2264" spans="1:7" ht="12" customHeight="1" x14ac:dyDescent="0.15">
      <c r="A2264" s="83" t="s">
        <v>430</v>
      </c>
      <c r="B2264" s="113" t="s">
        <v>1157</v>
      </c>
      <c r="C2264" s="43" t="s">
        <v>126</v>
      </c>
      <c r="D2264" s="83"/>
      <c r="E2264" s="132">
        <v>50954</v>
      </c>
      <c r="F2264" s="90">
        <v>43606</v>
      </c>
      <c r="G2264" s="85" t="s">
        <v>234</v>
      </c>
    </row>
    <row r="2265" spans="1:7" ht="12" customHeight="1" x14ac:dyDescent="0.15">
      <c r="A2265" s="83" t="s">
        <v>433</v>
      </c>
      <c r="B2265" s="113" t="s">
        <v>1157</v>
      </c>
      <c r="C2265" s="43" t="s">
        <v>232</v>
      </c>
      <c r="D2265" s="83"/>
      <c r="E2265" s="132">
        <v>50954</v>
      </c>
      <c r="F2265" s="90">
        <v>43606</v>
      </c>
      <c r="G2265" s="85" t="s">
        <v>234</v>
      </c>
    </row>
    <row r="2266" spans="1:7" ht="33.75" customHeight="1" x14ac:dyDescent="0.15">
      <c r="A2266" s="83" t="s">
        <v>759</v>
      </c>
      <c r="B2266" s="113" t="s">
        <v>1157</v>
      </c>
      <c r="C2266" s="43" t="s">
        <v>761</v>
      </c>
      <c r="D2266" s="83"/>
      <c r="E2266" s="132">
        <v>51005</v>
      </c>
      <c r="F2266" s="90">
        <v>43611</v>
      </c>
      <c r="G2266" s="85" t="s">
        <v>234</v>
      </c>
    </row>
    <row r="2267" spans="1:7" ht="12" customHeight="1" x14ac:dyDescent="0.2">
      <c r="A2267" s="113" t="s">
        <v>887</v>
      </c>
      <c r="B2267" s="113" t="s">
        <v>1157</v>
      </c>
      <c r="C2267" s="78" t="s">
        <v>762</v>
      </c>
      <c r="E2267" s="131">
        <v>51008</v>
      </c>
      <c r="F2267" s="136">
        <v>43614</v>
      </c>
      <c r="G2267" s="25" t="s">
        <v>234</v>
      </c>
    </row>
    <row r="2268" spans="1:7" ht="12" customHeight="1" x14ac:dyDescent="0.15">
      <c r="A2268" s="83" t="s">
        <v>422</v>
      </c>
      <c r="B2268" s="113" t="s">
        <v>1157</v>
      </c>
      <c r="C2268" s="43" t="s">
        <v>10</v>
      </c>
      <c r="D2268" s="83"/>
      <c r="E2268" s="132">
        <v>51034</v>
      </c>
      <c r="F2268" s="90">
        <v>43620</v>
      </c>
      <c r="G2268" s="85" t="s">
        <v>234</v>
      </c>
    </row>
    <row r="2269" spans="1:7" ht="12" customHeight="1" x14ac:dyDescent="0.15">
      <c r="A2269" s="83" t="s">
        <v>429</v>
      </c>
      <c r="B2269" s="113" t="s">
        <v>1157</v>
      </c>
      <c r="C2269" s="43" t="s">
        <v>763</v>
      </c>
      <c r="D2269" s="83"/>
      <c r="E2269" s="132">
        <v>51034</v>
      </c>
      <c r="F2269" s="90">
        <v>43620</v>
      </c>
      <c r="G2269" s="85" t="s">
        <v>234</v>
      </c>
    </row>
    <row r="2270" spans="1:7" ht="12" customHeight="1" x14ac:dyDescent="0.15">
      <c r="A2270" s="83" t="s">
        <v>435</v>
      </c>
      <c r="B2270" s="113" t="s">
        <v>1157</v>
      </c>
      <c r="C2270" s="43" t="s">
        <v>285</v>
      </c>
      <c r="D2270" s="83"/>
      <c r="E2270" s="132">
        <v>51034</v>
      </c>
      <c r="F2270" s="90">
        <v>43620</v>
      </c>
      <c r="G2270" s="85" t="s">
        <v>234</v>
      </c>
    </row>
    <row r="2271" spans="1:7" ht="12" customHeight="1" x14ac:dyDescent="0.15">
      <c r="A2271" s="83" t="s">
        <v>444</v>
      </c>
      <c r="B2271" s="113" t="s">
        <v>1157</v>
      </c>
      <c r="C2271" s="43" t="s">
        <v>284</v>
      </c>
      <c r="D2271" s="83"/>
      <c r="E2271" s="132">
        <v>51034</v>
      </c>
      <c r="F2271" s="90">
        <v>43620</v>
      </c>
      <c r="G2271" s="85" t="s">
        <v>234</v>
      </c>
    </row>
    <row r="2272" spans="1:7" ht="12" customHeight="1" x14ac:dyDescent="0.15">
      <c r="A2272" s="83" t="s">
        <v>428</v>
      </c>
      <c r="B2272" s="113" t="s">
        <v>1157</v>
      </c>
      <c r="C2272" s="43" t="s">
        <v>6</v>
      </c>
      <c r="D2272" s="83"/>
      <c r="E2272" s="132">
        <v>51042</v>
      </c>
      <c r="F2272" s="90">
        <v>43627</v>
      </c>
      <c r="G2272" s="85" t="s">
        <v>234</v>
      </c>
    </row>
    <row r="2273" spans="1:7" ht="12" customHeight="1" x14ac:dyDescent="0.15">
      <c r="A2273" s="83" t="s">
        <v>425</v>
      </c>
      <c r="B2273" s="113" t="s">
        <v>1157</v>
      </c>
      <c r="C2273" s="98" t="s">
        <v>765</v>
      </c>
      <c r="D2273" s="123"/>
      <c r="E2273" s="132">
        <v>51042</v>
      </c>
      <c r="F2273" s="90">
        <v>43628</v>
      </c>
      <c r="G2273" s="85" t="s">
        <v>234</v>
      </c>
    </row>
    <row r="2274" spans="1:7" ht="12" customHeight="1" x14ac:dyDescent="0.15">
      <c r="A2274" s="83" t="s">
        <v>426</v>
      </c>
      <c r="B2274" s="113" t="s">
        <v>1157</v>
      </c>
      <c r="C2274" s="43" t="s">
        <v>767</v>
      </c>
      <c r="D2274" s="83"/>
      <c r="E2274" s="132">
        <v>51044</v>
      </c>
      <c r="F2274" s="90">
        <v>43629</v>
      </c>
      <c r="G2274" s="85" t="s">
        <v>234</v>
      </c>
    </row>
    <row r="2275" spans="1:7" ht="12" customHeight="1" x14ac:dyDescent="0.15">
      <c r="A2275" s="83" t="s">
        <v>438</v>
      </c>
      <c r="B2275" s="113" t="s">
        <v>1157</v>
      </c>
      <c r="C2275" s="43" t="s">
        <v>156</v>
      </c>
      <c r="D2275" s="83"/>
      <c r="E2275" s="132">
        <v>51044</v>
      </c>
      <c r="F2275" s="90">
        <v>43629</v>
      </c>
      <c r="G2275" s="85" t="s">
        <v>234</v>
      </c>
    </row>
    <row r="2276" spans="1:7" ht="12" customHeight="1" x14ac:dyDescent="0.15">
      <c r="A2276" s="83" t="s">
        <v>441</v>
      </c>
      <c r="B2276" s="113" t="s">
        <v>1157</v>
      </c>
      <c r="C2276" s="43" t="s">
        <v>157</v>
      </c>
      <c r="D2276" s="83"/>
      <c r="E2276" s="132">
        <v>51044</v>
      </c>
      <c r="F2276" s="90">
        <v>43629</v>
      </c>
      <c r="G2276" s="85" t="s">
        <v>234</v>
      </c>
    </row>
    <row r="2277" spans="1:7" ht="33.75" customHeight="1" x14ac:dyDescent="0.15">
      <c r="A2277" s="83" t="s">
        <v>445</v>
      </c>
      <c r="B2277" s="113" t="s">
        <v>1157</v>
      </c>
      <c r="C2277" s="43" t="s">
        <v>684</v>
      </c>
      <c r="D2277" s="83"/>
      <c r="E2277" s="132">
        <v>51118</v>
      </c>
      <c r="F2277" s="90">
        <v>43635</v>
      </c>
      <c r="G2277" s="85" t="s">
        <v>234</v>
      </c>
    </row>
    <row r="2278" spans="1:7" ht="12.75" customHeight="1" x14ac:dyDescent="0.15">
      <c r="A2278" s="83" t="s">
        <v>463</v>
      </c>
      <c r="B2278" s="83" t="s">
        <v>28</v>
      </c>
      <c r="C2278" s="43" t="s">
        <v>675</v>
      </c>
      <c r="D2278" s="83"/>
      <c r="E2278" s="132" t="s">
        <v>29</v>
      </c>
      <c r="F2278" s="90">
        <v>43636</v>
      </c>
      <c r="G2278" s="85" t="s">
        <v>234</v>
      </c>
    </row>
    <row r="2279" spans="1:7" ht="12.75" customHeight="1" x14ac:dyDescent="0.15">
      <c r="A2279" s="83" t="s">
        <v>465</v>
      </c>
      <c r="B2279" s="83" t="str">
        <f>Input!$E$4</f>
        <v>Home</v>
      </c>
      <c r="C2279" s="43" t="s">
        <v>328</v>
      </c>
      <c r="D2279" s="83"/>
      <c r="E2279" s="132" t="s">
        <v>29</v>
      </c>
      <c r="F2279" s="90">
        <v>43639</v>
      </c>
      <c r="G2279" s="85" t="s">
        <v>234</v>
      </c>
    </row>
    <row r="2280" spans="1:7" ht="12.75" customHeight="1" x14ac:dyDescent="0.15">
      <c r="A2280" s="83" t="s">
        <v>644</v>
      </c>
      <c r="B2280" s="83" t="s">
        <v>28</v>
      </c>
      <c r="C2280" s="43" t="s">
        <v>645</v>
      </c>
      <c r="D2280" s="83"/>
      <c r="E2280" s="132" t="s">
        <v>29</v>
      </c>
      <c r="F2280" s="90">
        <v>43639</v>
      </c>
      <c r="G2280" s="85" t="s">
        <v>234</v>
      </c>
    </row>
    <row r="2281" spans="1:7" ht="12.75" customHeight="1" x14ac:dyDescent="0.15">
      <c r="A2281" s="83" t="s">
        <v>454</v>
      </c>
      <c r="B2281" s="83" t="s">
        <v>28</v>
      </c>
      <c r="C2281" s="43" t="s">
        <v>774</v>
      </c>
      <c r="D2281" s="83"/>
      <c r="E2281" s="132" t="s">
        <v>29</v>
      </c>
      <c r="F2281" s="90">
        <v>43642</v>
      </c>
      <c r="G2281" s="85" t="s">
        <v>234</v>
      </c>
    </row>
    <row r="2282" spans="1:7" ht="22.5" customHeight="1" x14ac:dyDescent="0.15">
      <c r="A2282" s="83" t="s">
        <v>640</v>
      </c>
      <c r="B2282" s="83" t="s">
        <v>28</v>
      </c>
      <c r="C2282" s="43" t="s">
        <v>641</v>
      </c>
      <c r="D2282" s="83"/>
      <c r="E2282" s="132" t="s">
        <v>29</v>
      </c>
      <c r="F2282" s="90">
        <v>43646</v>
      </c>
      <c r="G2282" s="85" t="s">
        <v>234</v>
      </c>
    </row>
    <row r="2283" spans="1:7" ht="22.5" customHeight="1" x14ac:dyDescent="0.15">
      <c r="A2283" s="83" t="s">
        <v>671</v>
      </c>
      <c r="B2283" s="83" t="s">
        <v>28</v>
      </c>
      <c r="C2283" s="43" t="s">
        <v>775</v>
      </c>
      <c r="D2283" s="83"/>
      <c r="E2283" s="132" t="s">
        <v>29</v>
      </c>
      <c r="F2283" s="90">
        <v>43647</v>
      </c>
      <c r="G2283" s="85" t="s">
        <v>234</v>
      </c>
    </row>
    <row r="2284" spans="1:7" ht="12" customHeight="1" x14ac:dyDescent="0.2">
      <c r="B2284" s="113" t="s">
        <v>981</v>
      </c>
      <c r="C2284" s="78" t="s">
        <v>808</v>
      </c>
      <c r="E2284" s="131">
        <v>152990</v>
      </c>
      <c r="F2284" s="136">
        <v>43659</v>
      </c>
      <c r="G2284" s="25" t="s">
        <v>234</v>
      </c>
    </row>
    <row r="2285" spans="1:7" ht="12" customHeight="1" x14ac:dyDescent="0.2">
      <c r="A2285" s="113" t="s">
        <v>438</v>
      </c>
      <c r="B2285" s="113" t="s">
        <v>1157</v>
      </c>
      <c r="C2285" s="78" t="s">
        <v>156</v>
      </c>
      <c r="E2285" s="131">
        <v>52051</v>
      </c>
      <c r="F2285" s="136">
        <v>43660</v>
      </c>
      <c r="G2285" s="25" t="s">
        <v>234</v>
      </c>
    </row>
    <row r="2286" spans="1:7" x14ac:dyDescent="0.2">
      <c r="A2286" s="113" t="s">
        <v>460</v>
      </c>
      <c r="B2286" s="113" t="s">
        <v>28</v>
      </c>
      <c r="C2286" s="78" t="s">
        <v>369</v>
      </c>
      <c r="E2286" s="131" t="s">
        <v>29</v>
      </c>
      <c r="F2286" s="136">
        <v>43660</v>
      </c>
      <c r="G2286" s="25" t="s">
        <v>234</v>
      </c>
    </row>
    <row r="2287" spans="1:7" x14ac:dyDescent="0.2">
      <c r="A2287" s="83" t="s">
        <v>795</v>
      </c>
      <c r="B2287" s="113" t="s">
        <v>981</v>
      </c>
      <c r="C2287" s="78" t="s">
        <v>305</v>
      </c>
      <c r="E2287" s="131">
        <v>153126</v>
      </c>
      <c r="F2287" s="136">
        <v>43663</v>
      </c>
      <c r="G2287" s="25" t="s">
        <v>234</v>
      </c>
    </row>
    <row r="2288" spans="1:7" ht="22.5" customHeight="1" x14ac:dyDescent="0.2">
      <c r="A2288" s="83" t="s">
        <v>799</v>
      </c>
      <c r="B2288" s="113" t="s">
        <v>981</v>
      </c>
      <c r="C2288" s="78" t="s">
        <v>1</v>
      </c>
      <c r="E2288" s="131">
        <v>153126</v>
      </c>
      <c r="F2288" s="136">
        <v>43663</v>
      </c>
      <c r="G2288" s="25" t="s">
        <v>234</v>
      </c>
    </row>
    <row r="2289" spans="1:7" ht="12" customHeight="1" x14ac:dyDescent="0.15">
      <c r="A2289" s="83" t="s">
        <v>782</v>
      </c>
      <c r="B2289" s="83" t="s">
        <v>981</v>
      </c>
      <c r="C2289" s="43" t="s">
        <v>79</v>
      </c>
      <c r="D2289" s="83"/>
      <c r="E2289" s="132">
        <v>153126</v>
      </c>
      <c r="F2289" s="90">
        <v>43664</v>
      </c>
      <c r="G2289" s="85" t="s">
        <v>234</v>
      </c>
    </row>
    <row r="2290" spans="1:7" ht="12.75" customHeight="1" x14ac:dyDescent="0.15">
      <c r="A2290" s="83" t="s">
        <v>795</v>
      </c>
      <c r="B2290" s="83" t="s">
        <v>981</v>
      </c>
      <c r="C2290" s="43" t="s">
        <v>305</v>
      </c>
      <c r="D2290" s="83"/>
      <c r="E2290" s="132">
        <v>153126</v>
      </c>
      <c r="F2290" s="90">
        <v>43665</v>
      </c>
      <c r="G2290" s="85" t="s">
        <v>234</v>
      </c>
    </row>
    <row r="2291" spans="1:7" ht="22.5" customHeight="1" x14ac:dyDescent="0.2">
      <c r="A2291" s="113" t="s">
        <v>796</v>
      </c>
      <c r="B2291" s="113" t="s">
        <v>981</v>
      </c>
      <c r="C2291" s="78" t="s">
        <v>802</v>
      </c>
      <c r="E2291" s="131">
        <v>153126</v>
      </c>
      <c r="F2291" s="136">
        <v>43665</v>
      </c>
      <c r="G2291" s="25" t="s">
        <v>234</v>
      </c>
    </row>
    <row r="2292" spans="1:7" ht="22.5" customHeight="1" x14ac:dyDescent="0.15">
      <c r="A2292" s="83" t="s">
        <v>805</v>
      </c>
      <c r="B2292" s="83" t="s">
        <v>981</v>
      </c>
      <c r="C2292" s="43" t="s">
        <v>803</v>
      </c>
      <c r="D2292" s="83"/>
      <c r="E2292" s="132">
        <v>153126</v>
      </c>
      <c r="F2292" s="90">
        <v>43665</v>
      </c>
      <c r="G2292" s="85" t="s">
        <v>234</v>
      </c>
    </row>
    <row r="2293" spans="1:7" x14ac:dyDescent="0.2">
      <c r="A2293" s="113" t="s">
        <v>438</v>
      </c>
      <c r="B2293" s="113" t="s">
        <v>1157</v>
      </c>
      <c r="C2293" s="78" t="s">
        <v>156</v>
      </c>
      <c r="E2293" s="131">
        <v>52338</v>
      </c>
      <c r="F2293" s="136">
        <v>43666</v>
      </c>
      <c r="G2293" s="25" t="s">
        <v>234</v>
      </c>
    </row>
    <row r="2294" spans="1:7" x14ac:dyDescent="0.2">
      <c r="A2294" s="113" t="s">
        <v>439</v>
      </c>
      <c r="B2294" s="113" t="s">
        <v>1157</v>
      </c>
      <c r="C2294" s="78" t="s">
        <v>489</v>
      </c>
      <c r="E2294" s="131">
        <v>52338</v>
      </c>
      <c r="F2294" s="136">
        <v>43666</v>
      </c>
      <c r="G2294" s="25" t="s">
        <v>234</v>
      </c>
    </row>
    <row r="2295" spans="1:7" ht="33.75" customHeight="1" x14ac:dyDescent="0.15">
      <c r="A2295" s="83" t="s">
        <v>644</v>
      </c>
      <c r="B2295" s="83" t="s">
        <v>28</v>
      </c>
      <c r="C2295" s="43" t="s">
        <v>645</v>
      </c>
      <c r="D2295" s="83"/>
      <c r="E2295" s="132" t="s">
        <v>29</v>
      </c>
      <c r="F2295" s="90">
        <v>43669</v>
      </c>
      <c r="G2295" s="85" t="s">
        <v>234</v>
      </c>
    </row>
    <row r="2296" spans="1:7" ht="22.5" customHeight="1" x14ac:dyDescent="0.15">
      <c r="A2296" s="83" t="s">
        <v>431</v>
      </c>
      <c r="B2296" s="113" t="s">
        <v>1157</v>
      </c>
      <c r="C2296" s="43" t="s">
        <v>720</v>
      </c>
      <c r="D2296" s="83"/>
      <c r="E2296" s="132">
        <v>52354</v>
      </c>
      <c r="F2296" s="90">
        <v>43671</v>
      </c>
      <c r="G2296" s="85" t="s">
        <v>234</v>
      </c>
    </row>
    <row r="2297" spans="1:7" ht="12.75" customHeight="1" x14ac:dyDescent="0.2">
      <c r="A2297" s="113" t="s">
        <v>887</v>
      </c>
      <c r="B2297" s="113" t="s">
        <v>981</v>
      </c>
      <c r="C2297" s="78" t="s">
        <v>807</v>
      </c>
      <c r="E2297" s="131">
        <v>153126</v>
      </c>
      <c r="F2297" s="136">
        <v>43671</v>
      </c>
      <c r="G2297" s="25" t="s">
        <v>234</v>
      </c>
    </row>
    <row r="2298" spans="1:7" x14ac:dyDescent="0.2">
      <c r="A2298" s="113" t="s">
        <v>887</v>
      </c>
      <c r="B2298" s="113" t="s">
        <v>981</v>
      </c>
      <c r="C2298" s="78" t="s">
        <v>813</v>
      </c>
      <c r="E2298" s="131">
        <v>153128</v>
      </c>
      <c r="F2298" s="136">
        <v>43674</v>
      </c>
      <c r="G2298" s="25" t="s">
        <v>234</v>
      </c>
    </row>
    <row r="2299" spans="1:7" x14ac:dyDescent="0.2">
      <c r="A2299" s="113" t="s">
        <v>458</v>
      </c>
      <c r="B2299" s="113" t="s">
        <v>28</v>
      </c>
      <c r="C2299" s="78" t="s">
        <v>498</v>
      </c>
      <c r="E2299" s="131" t="s">
        <v>29</v>
      </c>
      <c r="F2299" s="136">
        <v>43675</v>
      </c>
      <c r="G2299" s="25" t="s">
        <v>234</v>
      </c>
    </row>
    <row r="2300" spans="1:7" x14ac:dyDescent="0.2">
      <c r="A2300" s="113" t="s">
        <v>458</v>
      </c>
      <c r="B2300" s="113" t="s">
        <v>28</v>
      </c>
      <c r="C2300" s="78" t="s">
        <v>498</v>
      </c>
      <c r="E2300" s="131" t="s">
        <v>29</v>
      </c>
      <c r="F2300" s="136">
        <v>43675</v>
      </c>
      <c r="G2300" s="25" t="s">
        <v>234</v>
      </c>
    </row>
    <row r="2301" spans="1:7" x14ac:dyDescent="0.2">
      <c r="A2301" s="113" t="s">
        <v>887</v>
      </c>
      <c r="B2301" s="113" t="s">
        <v>981</v>
      </c>
      <c r="C2301" s="78" t="s">
        <v>814</v>
      </c>
      <c r="E2301" s="131">
        <v>153128</v>
      </c>
      <c r="F2301" s="136">
        <v>43675</v>
      </c>
      <c r="G2301" s="25" t="s">
        <v>234</v>
      </c>
    </row>
    <row r="2302" spans="1:7" x14ac:dyDescent="0.2">
      <c r="A2302" s="113" t="s">
        <v>887</v>
      </c>
      <c r="B2302" s="113" t="s">
        <v>981</v>
      </c>
      <c r="C2302" s="78" t="s">
        <v>815</v>
      </c>
      <c r="E2302" s="131">
        <v>153128</v>
      </c>
      <c r="F2302" s="136">
        <v>43675</v>
      </c>
      <c r="G2302" s="25" t="s">
        <v>234</v>
      </c>
    </row>
    <row r="2303" spans="1:7" x14ac:dyDescent="0.2">
      <c r="A2303" s="113" t="s">
        <v>887</v>
      </c>
      <c r="B2303" s="113" t="s">
        <v>981</v>
      </c>
      <c r="C2303" s="78" t="s">
        <v>816</v>
      </c>
      <c r="E2303" s="131">
        <v>153128</v>
      </c>
      <c r="F2303" s="136">
        <v>43675</v>
      </c>
      <c r="G2303" s="25" t="s">
        <v>234</v>
      </c>
    </row>
    <row r="2304" spans="1:7" x14ac:dyDescent="0.2">
      <c r="A2304" s="113" t="s">
        <v>887</v>
      </c>
      <c r="B2304" s="113" t="s">
        <v>981</v>
      </c>
      <c r="C2304" s="78" t="s">
        <v>817</v>
      </c>
      <c r="E2304" s="131">
        <v>153128</v>
      </c>
      <c r="F2304" s="136">
        <v>43675</v>
      </c>
      <c r="G2304" s="25" t="s">
        <v>234</v>
      </c>
    </row>
    <row r="2305" spans="1:7" x14ac:dyDescent="0.2">
      <c r="A2305" s="113" t="s">
        <v>887</v>
      </c>
      <c r="B2305" s="113" t="s">
        <v>981</v>
      </c>
      <c r="C2305" s="78" t="s">
        <v>822</v>
      </c>
      <c r="E2305" s="131">
        <v>153128</v>
      </c>
      <c r="F2305" s="136">
        <v>43675</v>
      </c>
      <c r="G2305" s="25" t="s">
        <v>234</v>
      </c>
    </row>
    <row r="2306" spans="1:7" x14ac:dyDescent="0.2">
      <c r="A2306" s="113" t="s">
        <v>887</v>
      </c>
      <c r="B2306" s="113" t="s">
        <v>981</v>
      </c>
      <c r="C2306" s="78" t="s">
        <v>818</v>
      </c>
      <c r="E2306" s="131">
        <v>153128</v>
      </c>
      <c r="F2306" s="136">
        <v>43677</v>
      </c>
      <c r="G2306" s="25" t="s">
        <v>234</v>
      </c>
    </row>
    <row r="2307" spans="1:7" x14ac:dyDescent="0.2">
      <c r="A2307" s="113" t="s">
        <v>887</v>
      </c>
      <c r="B2307" s="113" t="s">
        <v>981</v>
      </c>
      <c r="C2307" s="78" t="s">
        <v>819</v>
      </c>
      <c r="E2307" s="131">
        <v>153128</v>
      </c>
      <c r="F2307" s="136">
        <v>43677</v>
      </c>
      <c r="G2307" s="25" t="s">
        <v>234</v>
      </c>
    </row>
    <row r="2308" spans="1:7" x14ac:dyDescent="0.2">
      <c r="A2308" s="113" t="s">
        <v>887</v>
      </c>
      <c r="B2308" s="113" t="s">
        <v>981</v>
      </c>
      <c r="C2308" s="78" t="s">
        <v>820</v>
      </c>
      <c r="E2308" s="131">
        <v>153128</v>
      </c>
      <c r="F2308" s="136">
        <v>43677</v>
      </c>
      <c r="G2308" s="25" t="s">
        <v>234</v>
      </c>
    </row>
    <row r="2309" spans="1:7" x14ac:dyDescent="0.2">
      <c r="A2309" s="113" t="s">
        <v>887</v>
      </c>
      <c r="B2309" s="113" t="s">
        <v>981</v>
      </c>
      <c r="C2309" s="78" t="s">
        <v>821</v>
      </c>
      <c r="E2309" s="131">
        <v>153128</v>
      </c>
      <c r="F2309" s="136">
        <v>43677</v>
      </c>
      <c r="G2309" s="25" t="s">
        <v>234</v>
      </c>
    </row>
    <row r="2310" spans="1:7" ht="33.75" customHeight="1" x14ac:dyDescent="0.15">
      <c r="A2310" s="83" t="s">
        <v>823</v>
      </c>
      <c r="B2310" s="113" t="s">
        <v>981</v>
      </c>
      <c r="C2310" s="43" t="s">
        <v>869</v>
      </c>
      <c r="D2310" s="83"/>
      <c r="E2310" s="132">
        <v>153128</v>
      </c>
      <c r="F2310" s="90">
        <v>43682</v>
      </c>
      <c r="G2310" s="85" t="s">
        <v>234</v>
      </c>
    </row>
    <row r="2311" spans="1:7" ht="12" customHeight="1" x14ac:dyDescent="0.15">
      <c r="A2311" s="83" t="s">
        <v>787</v>
      </c>
      <c r="B2311" s="83" t="s">
        <v>981</v>
      </c>
      <c r="C2311" s="43" t="s">
        <v>824</v>
      </c>
      <c r="D2311" s="83"/>
      <c r="E2311" s="132">
        <v>153128</v>
      </c>
      <c r="F2311" s="90">
        <v>43684</v>
      </c>
      <c r="G2311" s="85" t="s">
        <v>234</v>
      </c>
    </row>
    <row r="2312" spans="1:7" ht="12.75" customHeight="1" x14ac:dyDescent="0.15">
      <c r="A2312" s="83" t="s">
        <v>792</v>
      </c>
      <c r="B2312" s="83" t="s">
        <v>981</v>
      </c>
      <c r="C2312" s="43" t="s">
        <v>825</v>
      </c>
      <c r="D2312" s="83"/>
      <c r="E2312" s="132">
        <v>153134</v>
      </c>
      <c r="F2312" s="90">
        <v>43685</v>
      </c>
      <c r="G2312" s="85" t="s">
        <v>234</v>
      </c>
    </row>
    <row r="2313" spans="1:7" ht="12.75" customHeight="1" x14ac:dyDescent="0.15">
      <c r="A2313" s="83" t="s">
        <v>887</v>
      </c>
      <c r="B2313" s="113" t="s">
        <v>981</v>
      </c>
      <c r="C2313" s="43" t="s">
        <v>826</v>
      </c>
      <c r="D2313" s="83"/>
      <c r="E2313" s="132">
        <v>153147</v>
      </c>
      <c r="F2313" s="90">
        <v>43686</v>
      </c>
      <c r="G2313" s="85" t="s">
        <v>234</v>
      </c>
    </row>
    <row r="2314" spans="1:7" ht="22.5" customHeight="1" x14ac:dyDescent="0.15">
      <c r="A2314" s="83" t="s">
        <v>797</v>
      </c>
      <c r="B2314" s="83" t="s">
        <v>981</v>
      </c>
      <c r="C2314" s="43" t="s">
        <v>828</v>
      </c>
      <c r="D2314" s="83"/>
      <c r="E2314" s="132">
        <v>153150</v>
      </c>
      <c r="F2314" s="90">
        <v>43691</v>
      </c>
      <c r="G2314" s="85" t="s">
        <v>234</v>
      </c>
    </row>
    <row r="2315" spans="1:7" ht="22.5" x14ac:dyDescent="0.2">
      <c r="A2315" s="113" t="s">
        <v>793</v>
      </c>
      <c r="B2315" s="113" t="s">
        <v>981</v>
      </c>
      <c r="C2315" s="78" t="s">
        <v>870</v>
      </c>
      <c r="E2315" s="131">
        <v>153199</v>
      </c>
      <c r="F2315" s="136">
        <v>43693</v>
      </c>
      <c r="G2315" s="25" t="s">
        <v>234</v>
      </c>
    </row>
    <row r="2316" spans="1:7" x14ac:dyDescent="0.2">
      <c r="A2316" s="113" t="s">
        <v>438</v>
      </c>
      <c r="B2316" s="113" t="s">
        <v>1157</v>
      </c>
      <c r="C2316" s="78" t="s">
        <v>156</v>
      </c>
      <c r="E2316" s="131">
        <v>52408</v>
      </c>
      <c r="F2316" s="136">
        <v>43694</v>
      </c>
      <c r="G2316" s="25" t="s">
        <v>234</v>
      </c>
    </row>
    <row r="2317" spans="1:7" x14ac:dyDescent="0.2">
      <c r="A2317" s="113" t="s">
        <v>789</v>
      </c>
      <c r="B2317" s="113" t="s">
        <v>981</v>
      </c>
      <c r="C2317" s="78" t="s">
        <v>6</v>
      </c>
      <c r="E2317" s="131">
        <v>153209</v>
      </c>
      <c r="F2317" s="136">
        <v>43694</v>
      </c>
      <c r="G2317" s="25" t="s">
        <v>234</v>
      </c>
    </row>
    <row r="2318" spans="1:7" x14ac:dyDescent="0.2">
      <c r="A2318" s="113" t="s">
        <v>795</v>
      </c>
      <c r="B2318" s="113" t="s">
        <v>981</v>
      </c>
      <c r="C2318" s="78" t="s">
        <v>305</v>
      </c>
      <c r="E2318" s="131">
        <v>153208</v>
      </c>
      <c r="F2318" s="136">
        <v>43694</v>
      </c>
      <c r="G2318" s="25" t="s">
        <v>234</v>
      </c>
    </row>
    <row r="2319" spans="1:7" ht="33.75" customHeight="1" x14ac:dyDescent="0.2">
      <c r="A2319" s="113" t="s">
        <v>887</v>
      </c>
      <c r="B2319" s="113" t="s">
        <v>981</v>
      </c>
      <c r="C2319" s="78" t="s">
        <v>832</v>
      </c>
      <c r="E2319" s="131">
        <v>153223</v>
      </c>
      <c r="F2319" s="136">
        <v>43697</v>
      </c>
      <c r="G2319" s="25" t="s">
        <v>234</v>
      </c>
    </row>
    <row r="2320" spans="1:7" ht="33.75" customHeight="1" x14ac:dyDescent="0.15">
      <c r="A2320" s="83" t="s">
        <v>806</v>
      </c>
      <c r="B2320" s="83" t="s">
        <v>981</v>
      </c>
      <c r="C2320" s="43" t="s">
        <v>871</v>
      </c>
      <c r="D2320" s="83"/>
      <c r="E2320" s="132">
        <v>153247</v>
      </c>
      <c r="F2320" s="90">
        <v>43699</v>
      </c>
      <c r="G2320" s="85" t="s">
        <v>234</v>
      </c>
    </row>
    <row r="2321" spans="1:7" ht="33.75" x14ac:dyDescent="0.2">
      <c r="B2321" s="113" t="s">
        <v>28</v>
      </c>
      <c r="C2321" s="78" t="s">
        <v>839</v>
      </c>
      <c r="E2321" s="131" t="s">
        <v>29</v>
      </c>
      <c r="F2321" s="136">
        <v>43705</v>
      </c>
      <c r="G2321" s="25" t="s">
        <v>234</v>
      </c>
    </row>
    <row r="2322" spans="1:7" x14ac:dyDescent="0.2">
      <c r="A2322" s="113" t="s">
        <v>887</v>
      </c>
      <c r="B2322" s="83" t="s">
        <v>981</v>
      </c>
      <c r="C2322" s="78" t="s">
        <v>872</v>
      </c>
      <c r="E2322" s="131">
        <v>153283</v>
      </c>
      <c r="F2322" s="136">
        <v>43708</v>
      </c>
      <c r="G2322" s="25" t="s">
        <v>234</v>
      </c>
    </row>
    <row r="2323" spans="1:7" ht="22.5" x14ac:dyDescent="0.2">
      <c r="A2323" s="113" t="s">
        <v>887</v>
      </c>
      <c r="B2323" s="83" t="s">
        <v>981</v>
      </c>
      <c r="C2323" s="78" t="s">
        <v>838</v>
      </c>
      <c r="E2323" s="131">
        <v>153288</v>
      </c>
      <c r="F2323" s="136">
        <v>43711</v>
      </c>
      <c r="G2323" s="25" t="s">
        <v>234</v>
      </c>
    </row>
    <row r="2324" spans="1:7" ht="90" x14ac:dyDescent="0.2">
      <c r="B2324" s="113" t="s">
        <v>28</v>
      </c>
      <c r="C2324" s="78" t="s">
        <v>844</v>
      </c>
      <c r="E2324" s="131" t="s">
        <v>29</v>
      </c>
      <c r="F2324" s="136">
        <v>43713</v>
      </c>
      <c r="G2324" s="25" t="s">
        <v>234</v>
      </c>
    </row>
    <row r="2325" spans="1:7" x14ac:dyDescent="0.2">
      <c r="A2325" s="113" t="s">
        <v>428</v>
      </c>
      <c r="B2325" s="113" t="s">
        <v>1157</v>
      </c>
      <c r="C2325" s="78" t="s">
        <v>6</v>
      </c>
      <c r="E2325" s="131">
        <v>52896</v>
      </c>
      <c r="F2325" s="136">
        <v>43717</v>
      </c>
      <c r="G2325" s="25" t="s">
        <v>234</v>
      </c>
    </row>
    <row r="2326" spans="1:7" ht="22.5" x14ac:dyDescent="0.2">
      <c r="A2326" s="113" t="s">
        <v>776</v>
      </c>
      <c r="B2326" s="113" t="s">
        <v>28</v>
      </c>
      <c r="C2326" s="78" t="s">
        <v>918</v>
      </c>
      <c r="E2326" s="131" t="s">
        <v>29</v>
      </c>
      <c r="F2326" s="136">
        <v>43718</v>
      </c>
      <c r="G2326" s="25" t="s">
        <v>234</v>
      </c>
    </row>
    <row r="2327" spans="1:7" x14ac:dyDescent="0.2">
      <c r="A2327" s="113" t="s">
        <v>438</v>
      </c>
      <c r="B2327" s="113" t="s">
        <v>1157</v>
      </c>
      <c r="C2327" s="78" t="s">
        <v>156</v>
      </c>
      <c r="E2327" s="131">
        <v>52896</v>
      </c>
      <c r="F2327" s="136">
        <v>43723</v>
      </c>
      <c r="G2327" s="25" t="s">
        <v>234</v>
      </c>
    </row>
    <row r="2328" spans="1:7" ht="33.75" customHeight="1" x14ac:dyDescent="0.2">
      <c r="A2328" s="113" t="s">
        <v>795</v>
      </c>
      <c r="B2328" s="113" t="s">
        <v>981</v>
      </c>
      <c r="C2328" s="78" t="s">
        <v>305</v>
      </c>
      <c r="E2328" s="131">
        <v>153415</v>
      </c>
      <c r="F2328" s="136">
        <v>43723</v>
      </c>
      <c r="G2328" s="25" t="s">
        <v>234</v>
      </c>
    </row>
    <row r="2329" spans="1:7" ht="22.5" customHeight="1" x14ac:dyDescent="0.15">
      <c r="A2329" s="83" t="s">
        <v>419</v>
      </c>
      <c r="B2329" s="113" t="s">
        <v>1157</v>
      </c>
      <c r="C2329" s="43" t="s">
        <v>840</v>
      </c>
      <c r="D2329" s="83"/>
      <c r="E2329" s="132">
        <v>52907</v>
      </c>
      <c r="F2329" s="90">
        <v>43726</v>
      </c>
      <c r="G2329" s="85" t="s">
        <v>234</v>
      </c>
    </row>
    <row r="2330" spans="1:7" ht="45" customHeight="1" x14ac:dyDescent="0.15">
      <c r="A2330" s="83" t="s">
        <v>463</v>
      </c>
      <c r="B2330" s="83" t="s">
        <v>28</v>
      </c>
      <c r="C2330" s="43" t="s">
        <v>675</v>
      </c>
      <c r="D2330" s="83"/>
      <c r="E2330" s="132" t="s">
        <v>29</v>
      </c>
      <c r="F2330" s="90">
        <v>43726</v>
      </c>
      <c r="G2330" s="85" t="s">
        <v>234</v>
      </c>
    </row>
    <row r="2331" spans="1:7" ht="12" customHeight="1" x14ac:dyDescent="0.2">
      <c r="B2331" s="113" t="s">
        <v>28</v>
      </c>
      <c r="C2331" s="78" t="s">
        <v>843</v>
      </c>
      <c r="E2331" s="131" t="s">
        <v>29</v>
      </c>
      <c r="F2331" s="136">
        <v>43727</v>
      </c>
      <c r="G2331" s="25" t="s">
        <v>234</v>
      </c>
    </row>
    <row r="2332" spans="1:7" ht="12" customHeight="1" x14ac:dyDescent="0.15">
      <c r="A2332" s="83" t="s">
        <v>465</v>
      </c>
      <c r="B2332" s="83" t="str">
        <f>Input!$E$4</f>
        <v>Home</v>
      </c>
      <c r="C2332" s="43" t="s">
        <v>328</v>
      </c>
      <c r="D2332" s="83"/>
      <c r="E2332" s="132" t="s">
        <v>29</v>
      </c>
      <c r="F2332" s="90">
        <v>43729</v>
      </c>
      <c r="G2332" s="85" t="s">
        <v>234</v>
      </c>
    </row>
    <row r="2333" spans="1:7" ht="22.5" customHeight="1" x14ac:dyDescent="0.15">
      <c r="A2333" s="83" t="s">
        <v>644</v>
      </c>
      <c r="B2333" s="83" t="s">
        <v>28</v>
      </c>
      <c r="C2333" s="43" t="s">
        <v>645</v>
      </c>
      <c r="D2333" s="83"/>
      <c r="E2333" s="132" t="s">
        <v>29</v>
      </c>
      <c r="F2333" s="90">
        <v>43729</v>
      </c>
      <c r="G2333" s="85" t="s">
        <v>234</v>
      </c>
    </row>
    <row r="2334" spans="1:7" x14ac:dyDescent="0.2">
      <c r="A2334" s="113" t="s">
        <v>458</v>
      </c>
      <c r="B2334" s="113" t="s">
        <v>28</v>
      </c>
      <c r="C2334" s="78" t="s">
        <v>498</v>
      </c>
      <c r="E2334" s="131" t="s">
        <v>29</v>
      </c>
      <c r="F2334" s="136">
        <v>43734</v>
      </c>
      <c r="G2334" s="25" t="s">
        <v>234</v>
      </c>
    </row>
    <row r="2335" spans="1:7" x14ac:dyDescent="0.2">
      <c r="A2335" s="113" t="s">
        <v>837</v>
      </c>
      <c r="B2335" s="113" t="s">
        <v>28</v>
      </c>
      <c r="C2335" s="78" t="s">
        <v>842</v>
      </c>
      <c r="E2335" s="131" t="s">
        <v>29</v>
      </c>
      <c r="F2335" s="136">
        <v>43734</v>
      </c>
      <c r="G2335" s="25" t="s">
        <v>234</v>
      </c>
    </row>
    <row r="2336" spans="1:7" x14ac:dyDescent="0.2">
      <c r="A2336" s="113" t="s">
        <v>784</v>
      </c>
      <c r="B2336" s="113" t="s">
        <v>827</v>
      </c>
      <c r="C2336" s="78" t="s">
        <v>668</v>
      </c>
      <c r="E2336" s="131" t="s">
        <v>29</v>
      </c>
      <c r="F2336" s="136">
        <v>43735</v>
      </c>
      <c r="G2336" s="25" t="s">
        <v>234</v>
      </c>
    </row>
    <row r="2337" spans="1:9" ht="12.75" customHeight="1" x14ac:dyDescent="0.15">
      <c r="A2337" s="83" t="s">
        <v>640</v>
      </c>
      <c r="B2337" s="83" t="s">
        <v>28</v>
      </c>
      <c r="C2337" s="43" t="s">
        <v>641</v>
      </c>
      <c r="D2337" s="83"/>
      <c r="E2337" s="132" t="s">
        <v>29</v>
      </c>
      <c r="F2337" s="90">
        <v>43736</v>
      </c>
      <c r="G2337" s="85" t="s">
        <v>234</v>
      </c>
    </row>
    <row r="2338" spans="1:9" ht="12" customHeight="1" x14ac:dyDescent="0.2">
      <c r="A2338" s="113" t="s">
        <v>650</v>
      </c>
      <c r="B2338" s="113" t="s">
        <v>28</v>
      </c>
      <c r="C2338" s="78" t="s">
        <v>651</v>
      </c>
      <c r="E2338" s="131" t="s">
        <v>29</v>
      </c>
      <c r="F2338" s="136">
        <v>43738</v>
      </c>
      <c r="G2338" s="25" t="s">
        <v>234</v>
      </c>
    </row>
    <row r="2339" spans="1:9" ht="45" customHeight="1" x14ac:dyDescent="0.15">
      <c r="A2339" s="83" t="s">
        <v>685</v>
      </c>
      <c r="B2339" s="83" t="s">
        <v>28</v>
      </c>
      <c r="C2339" s="43" t="s">
        <v>846</v>
      </c>
      <c r="D2339" s="83"/>
      <c r="E2339" s="132" t="s">
        <v>29</v>
      </c>
      <c r="F2339" s="90">
        <v>43745</v>
      </c>
      <c r="G2339" s="85" t="s">
        <v>234</v>
      </c>
    </row>
    <row r="2340" spans="1:9" x14ac:dyDescent="0.2">
      <c r="A2340" s="113" t="s">
        <v>420</v>
      </c>
      <c r="B2340" s="113" t="s">
        <v>1157</v>
      </c>
      <c r="C2340" s="78" t="s">
        <v>79</v>
      </c>
      <c r="E2340" s="131">
        <v>53654</v>
      </c>
      <c r="F2340" s="136">
        <v>43746</v>
      </c>
      <c r="G2340" s="25" t="s">
        <v>234</v>
      </c>
    </row>
    <row r="2341" spans="1:9" ht="45" x14ac:dyDescent="0.2">
      <c r="A2341" s="113" t="s">
        <v>727</v>
      </c>
      <c r="B2341" s="113" t="s">
        <v>733</v>
      </c>
      <c r="C2341" s="78" t="s">
        <v>740</v>
      </c>
      <c r="E2341" s="131" t="s">
        <v>29</v>
      </c>
      <c r="F2341" s="136">
        <v>43749</v>
      </c>
      <c r="G2341" s="25" t="s">
        <v>234</v>
      </c>
    </row>
    <row r="2342" spans="1:9" x14ac:dyDescent="0.2">
      <c r="A2342" s="113" t="s">
        <v>438</v>
      </c>
      <c r="B2342" s="113" t="s">
        <v>1157</v>
      </c>
      <c r="C2342" s="78" t="s">
        <v>156</v>
      </c>
      <c r="E2342" s="131">
        <v>53654</v>
      </c>
      <c r="F2342" s="136">
        <v>43750</v>
      </c>
      <c r="G2342" s="25" t="s">
        <v>234</v>
      </c>
    </row>
    <row r="2343" spans="1:9" x14ac:dyDescent="0.2">
      <c r="A2343" s="113" t="s">
        <v>460</v>
      </c>
      <c r="B2343" s="113" t="s">
        <v>28</v>
      </c>
      <c r="C2343" s="78" t="s">
        <v>369</v>
      </c>
      <c r="E2343" s="131" t="s">
        <v>29</v>
      </c>
      <c r="F2343" s="136">
        <v>43750</v>
      </c>
      <c r="G2343" s="25" t="s">
        <v>234</v>
      </c>
    </row>
    <row r="2344" spans="1:9" x14ac:dyDescent="0.2">
      <c r="A2344" s="113" t="s">
        <v>795</v>
      </c>
      <c r="B2344" s="113" t="s">
        <v>981</v>
      </c>
      <c r="C2344" s="78" t="s">
        <v>305</v>
      </c>
      <c r="E2344" s="131">
        <v>153583</v>
      </c>
      <c r="F2344" s="136">
        <v>43750</v>
      </c>
      <c r="G2344" s="25" t="s">
        <v>234</v>
      </c>
    </row>
    <row r="2345" spans="1:9" x14ac:dyDescent="0.2">
      <c r="A2345" s="113" t="s">
        <v>443</v>
      </c>
      <c r="B2345" s="113" t="s">
        <v>1157</v>
      </c>
      <c r="C2345" s="78" t="s">
        <v>1</v>
      </c>
      <c r="E2345" s="131">
        <v>53971</v>
      </c>
      <c r="F2345" s="136">
        <v>43755</v>
      </c>
      <c r="G2345" s="25" t="s">
        <v>234</v>
      </c>
    </row>
    <row r="2346" spans="1:9" x14ac:dyDescent="0.2">
      <c r="A2346" s="113" t="s">
        <v>644</v>
      </c>
      <c r="B2346" s="113" t="s">
        <v>28</v>
      </c>
      <c r="C2346" s="78" t="s">
        <v>645</v>
      </c>
      <c r="E2346" s="131" t="s">
        <v>29</v>
      </c>
      <c r="F2346" s="136">
        <v>43757</v>
      </c>
      <c r="G2346" s="25" t="s">
        <v>234</v>
      </c>
    </row>
    <row r="2347" spans="1:9" x14ac:dyDescent="0.2">
      <c r="A2347" s="113" t="s">
        <v>457</v>
      </c>
      <c r="B2347" s="113" t="s">
        <v>28</v>
      </c>
      <c r="C2347" s="78" t="s">
        <v>836</v>
      </c>
      <c r="E2347" s="131" t="s">
        <v>29</v>
      </c>
      <c r="F2347" s="136">
        <v>43760</v>
      </c>
      <c r="G2347" s="25" t="s">
        <v>234</v>
      </c>
      <c r="I2347">
        <v>60</v>
      </c>
    </row>
    <row r="2348" spans="1:9" ht="22.5" customHeight="1" x14ac:dyDescent="0.2">
      <c r="A2348" s="113" t="s">
        <v>655</v>
      </c>
      <c r="B2348" s="113" t="s">
        <v>199</v>
      </c>
      <c r="C2348" s="78" t="s">
        <v>661</v>
      </c>
      <c r="E2348" s="131" t="s">
        <v>29</v>
      </c>
      <c r="F2348" s="136">
        <v>43763</v>
      </c>
      <c r="G2348" s="25" t="s">
        <v>234</v>
      </c>
    </row>
    <row r="2349" spans="1:9" ht="33.75" customHeight="1" x14ac:dyDescent="0.2">
      <c r="A2349" s="113" t="s">
        <v>656</v>
      </c>
      <c r="B2349" s="113" t="s">
        <v>199</v>
      </c>
      <c r="C2349" s="78" t="s">
        <v>662</v>
      </c>
      <c r="E2349" s="131" t="s">
        <v>29</v>
      </c>
      <c r="F2349" s="136">
        <v>43763</v>
      </c>
      <c r="G2349" s="25" t="s">
        <v>234</v>
      </c>
    </row>
    <row r="2350" spans="1:9" ht="78.75" x14ac:dyDescent="0.2">
      <c r="A2350" s="113" t="s">
        <v>467</v>
      </c>
      <c r="B2350" s="113" t="s">
        <v>28</v>
      </c>
      <c r="C2350" s="78" t="s">
        <v>845</v>
      </c>
      <c r="E2350" s="131" t="s">
        <v>29</v>
      </c>
      <c r="F2350" s="136">
        <v>43764</v>
      </c>
      <c r="G2350" s="25" t="s">
        <v>234</v>
      </c>
    </row>
    <row r="2351" spans="1:9" x14ac:dyDescent="0.2">
      <c r="A2351" s="113" t="s">
        <v>837</v>
      </c>
      <c r="B2351" s="113" t="s">
        <v>28</v>
      </c>
      <c r="C2351" s="78" t="s">
        <v>842</v>
      </c>
      <c r="E2351" s="131" t="s">
        <v>29</v>
      </c>
      <c r="F2351" s="136">
        <v>43764</v>
      </c>
      <c r="G2351" s="25" t="s">
        <v>234</v>
      </c>
    </row>
    <row r="2352" spans="1:9" ht="22.5" customHeight="1" x14ac:dyDescent="0.15">
      <c r="A2352" s="83" t="s">
        <v>424</v>
      </c>
      <c r="B2352" s="113" t="s">
        <v>1157</v>
      </c>
      <c r="C2352" s="43" t="s">
        <v>3</v>
      </c>
      <c r="D2352" s="83"/>
      <c r="E2352" s="132">
        <v>54169</v>
      </c>
      <c r="F2352" s="90">
        <v>43768</v>
      </c>
      <c r="G2352" s="85" t="s">
        <v>234</v>
      </c>
    </row>
    <row r="2353" spans="1:7" ht="12.75" customHeight="1" x14ac:dyDescent="0.2">
      <c r="A2353" s="113" t="s">
        <v>477</v>
      </c>
      <c r="B2353" s="113" t="s">
        <v>199</v>
      </c>
      <c r="C2353" s="78" t="s">
        <v>654</v>
      </c>
      <c r="E2353" s="131" t="s">
        <v>29</v>
      </c>
      <c r="F2353" s="136">
        <v>43769</v>
      </c>
      <c r="G2353" s="25" t="s">
        <v>234</v>
      </c>
    </row>
    <row r="2354" spans="1:7" ht="12" customHeight="1" x14ac:dyDescent="0.2">
      <c r="A2354" s="113" t="s">
        <v>653</v>
      </c>
      <c r="B2354" s="113" t="s">
        <v>199</v>
      </c>
      <c r="C2354" s="78" t="s">
        <v>663</v>
      </c>
      <c r="E2354" s="131" t="s">
        <v>29</v>
      </c>
      <c r="F2354" s="136">
        <v>43769</v>
      </c>
      <c r="G2354" s="25" t="s">
        <v>234</v>
      </c>
    </row>
    <row r="2355" spans="1:7" ht="12.75" customHeight="1" x14ac:dyDescent="0.15">
      <c r="A2355" s="83" t="s">
        <v>655</v>
      </c>
      <c r="B2355" s="83" t="s">
        <v>199</v>
      </c>
      <c r="C2355" s="43" t="s">
        <v>924</v>
      </c>
      <c r="D2355" s="84"/>
      <c r="E2355" s="132" t="s">
        <v>29</v>
      </c>
      <c r="F2355" s="90">
        <v>43769</v>
      </c>
      <c r="G2355" s="85" t="s">
        <v>234</v>
      </c>
    </row>
    <row r="2356" spans="1:7" ht="12.75" customHeight="1" x14ac:dyDescent="0.15">
      <c r="A2356" s="83" t="s">
        <v>656</v>
      </c>
      <c r="B2356" s="83" t="s">
        <v>199</v>
      </c>
      <c r="C2356" s="43" t="s">
        <v>889</v>
      </c>
      <c r="D2356" s="84"/>
      <c r="E2356" s="132" t="s">
        <v>29</v>
      </c>
      <c r="F2356" s="90">
        <v>43769</v>
      </c>
      <c r="G2356" s="85" t="s">
        <v>234</v>
      </c>
    </row>
    <row r="2357" spans="1:7" x14ac:dyDescent="0.2">
      <c r="A2357" s="113" t="s">
        <v>474</v>
      </c>
      <c r="B2357" s="113" t="s">
        <v>216</v>
      </c>
      <c r="C2357" s="78" t="s">
        <v>499</v>
      </c>
      <c r="E2357" s="131" t="s">
        <v>29</v>
      </c>
      <c r="F2357" s="136">
        <v>43772</v>
      </c>
      <c r="G2357" s="25" t="s">
        <v>234</v>
      </c>
    </row>
    <row r="2358" spans="1:7" ht="12" customHeight="1" x14ac:dyDescent="0.2">
      <c r="A2358" s="113" t="s">
        <v>438</v>
      </c>
      <c r="B2358" s="113" t="s">
        <v>1157</v>
      </c>
      <c r="C2358" s="78" t="s">
        <v>156</v>
      </c>
      <c r="E2358" s="131">
        <v>54265</v>
      </c>
      <c r="F2358" s="136">
        <v>43780</v>
      </c>
      <c r="G2358" s="25" t="s">
        <v>234</v>
      </c>
    </row>
    <row r="2359" spans="1:7" x14ac:dyDescent="0.2">
      <c r="A2359" s="113" t="s">
        <v>795</v>
      </c>
      <c r="B2359" s="113" t="s">
        <v>981</v>
      </c>
      <c r="C2359" s="78" t="s">
        <v>305</v>
      </c>
      <c r="E2359" s="131">
        <v>153724</v>
      </c>
      <c r="F2359" s="136">
        <v>43780</v>
      </c>
      <c r="G2359" s="25" t="s">
        <v>234</v>
      </c>
    </row>
    <row r="2360" spans="1:7" ht="12.75" customHeight="1" x14ac:dyDescent="0.15">
      <c r="A2360" s="83" t="s">
        <v>789</v>
      </c>
      <c r="B2360" s="83" t="s">
        <v>981</v>
      </c>
      <c r="C2360" s="43" t="s">
        <v>6</v>
      </c>
      <c r="D2360" s="83"/>
      <c r="E2360" s="132">
        <v>153737</v>
      </c>
      <c r="F2360" s="90">
        <v>43784</v>
      </c>
      <c r="G2360" s="85" t="s">
        <v>234</v>
      </c>
    </row>
    <row r="2361" spans="1:7" ht="22.5" x14ac:dyDescent="0.2">
      <c r="A2361" s="113" t="s">
        <v>792</v>
      </c>
      <c r="B2361" s="113" t="s">
        <v>981</v>
      </c>
      <c r="C2361" s="78" t="s">
        <v>851</v>
      </c>
      <c r="E2361" s="131">
        <v>153786</v>
      </c>
      <c r="F2361" s="136">
        <v>43789</v>
      </c>
      <c r="G2361" s="25" t="s">
        <v>234</v>
      </c>
    </row>
    <row r="2362" spans="1:7" ht="12" customHeight="1" x14ac:dyDescent="0.2">
      <c r="A2362" s="113" t="s">
        <v>458</v>
      </c>
      <c r="B2362" s="113" t="s">
        <v>28</v>
      </c>
      <c r="C2362" s="78" t="s">
        <v>498</v>
      </c>
      <c r="E2362" s="131" t="s">
        <v>29</v>
      </c>
      <c r="F2362" s="136">
        <v>43794</v>
      </c>
      <c r="G2362" s="25" t="s">
        <v>234</v>
      </c>
    </row>
    <row r="2363" spans="1:7" ht="12" customHeight="1" x14ac:dyDescent="0.2">
      <c r="A2363" s="113" t="s">
        <v>837</v>
      </c>
      <c r="B2363" s="113" t="s">
        <v>28</v>
      </c>
      <c r="C2363" s="78" t="s">
        <v>842</v>
      </c>
      <c r="E2363" s="131" t="s">
        <v>29</v>
      </c>
      <c r="F2363" s="136">
        <v>43794</v>
      </c>
      <c r="G2363" s="25" t="s">
        <v>234</v>
      </c>
    </row>
    <row r="2364" spans="1:7" ht="12" customHeight="1" x14ac:dyDescent="0.15">
      <c r="A2364" s="83" t="s">
        <v>650</v>
      </c>
      <c r="B2364" s="83" t="str">
        <f>Input!$E$4</f>
        <v>Home</v>
      </c>
      <c r="C2364" s="43" t="s">
        <v>651</v>
      </c>
      <c r="D2364" s="83"/>
      <c r="E2364" s="132" t="s">
        <v>29</v>
      </c>
      <c r="F2364" s="90">
        <v>43798</v>
      </c>
      <c r="G2364" s="85" t="s">
        <v>234</v>
      </c>
    </row>
    <row r="2365" spans="1:7" ht="90" customHeight="1" x14ac:dyDescent="0.15">
      <c r="A2365" s="83" t="s">
        <v>422</v>
      </c>
      <c r="B2365" s="113" t="s">
        <v>1157</v>
      </c>
      <c r="C2365" s="43" t="s">
        <v>10</v>
      </c>
      <c r="D2365" s="83"/>
      <c r="E2365" s="132">
        <v>54296</v>
      </c>
      <c r="F2365" s="90">
        <v>43802</v>
      </c>
      <c r="G2365" s="85" t="s">
        <v>234</v>
      </c>
    </row>
    <row r="2366" spans="1:7" ht="12.75" customHeight="1" x14ac:dyDescent="0.15">
      <c r="A2366" s="83" t="s">
        <v>435</v>
      </c>
      <c r="B2366" s="113" t="s">
        <v>1157</v>
      </c>
      <c r="C2366" s="43" t="s">
        <v>285</v>
      </c>
      <c r="D2366" s="83"/>
      <c r="E2366" s="132">
        <v>54296</v>
      </c>
      <c r="F2366" s="90">
        <v>43802</v>
      </c>
      <c r="G2366" s="85" t="s">
        <v>234</v>
      </c>
    </row>
    <row r="2367" spans="1:7" ht="12" customHeight="1" x14ac:dyDescent="0.2">
      <c r="A2367" s="113" t="s">
        <v>671</v>
      </c>
      <c r="B2367" s="113" t="s">
        <v>28</v>
      </c>
      <c r="C2367" s="78" t="s">
        <v>723</v>
      </c>
      <c r="E2367" s="131" t="s">
        <v>29</v>
      </c>
      <c r="F2367" s="136">
        <v>43804</v>
      </c>
      <c r="G2367" s="25" t="s">
        <v>234</v>
      </c>
    </row>
    <row r="2368" spans="1:7" ht="12" customHeight="1" x14ac:dyDescent="0.2">
      <c r="A2368" s="113" t="s">
        <v>428</v>
      </c>
      <c r="B2368" s="113" t="s">
        <v>1157</v>
      </c>
      <c r="C2368" s="78" t="s">
        <v>6</v>
      </c>
      <c r="E2368" s="131">
        <v>54297</v>
      </c>
      <c r="F2368" s="136">
        <v>43808</v>
      </c>
      <c r="G2368" s="25" t="s">
        <v>234</v>
      </c>
    </row>
    <row r="2369" spans="1:7" ht="33.75" customHeight="1" x14ac:dyDescent="0.15">
      <c r="A2369" s="83" t="s">
        <v>438</v>
      </c>
      <c r="B2369" s="113" t="s">
        <v>1157</v>
      </c>
      <c r="C2369" s="43" t="s">
        <v>156</v>
      </c>
      <c r="D2369" s="83"/>
      <c r="E2369" s="132">
        <v>54311</v>
      </c>
      <c r="F2369" s="90">
        <v>43810</v>
      </c>
      <c r="G2369" s="85" t="s">
        <v>234</v>
      </c>
    </row>
    <row r="2370" spans="1:7" ht="12.75" customHeight="1" x14ac:dyDescent="0.15">
      <c r="A2370" s="83" t="s">
        <v>795</v>
      </c>
      <c r="B2370" s="83" t="s">
        <v>981</v>
      </c>
      <c r="C2370" s="43" t="s">
        <v>305</v>
      </c>
      <c r="D2370" s="83"/>
      <c r="E2370" s="132">
        <v>153929</v>
      </c>
      <c r="F2370" s="90">
        <v>43810</v>
      </c>
      <c r="G2370" s="85" t="s">
        <v>234</v>
      </c>
    </row>
    <row r="2371" spans="1:7" ht="12" customHeight="1" x14ac:dyDescent="0.2">
      <c r="A2371" s="113" t="s">
        <v>671</v>
      </c>
      <c r="B2371" s="113" t="s">
        <v>215</v>
      </c>
      <c r="C2371" s="78" t="s">
        <v>854</v>
      </c>
      <c r="E2371" s="131" t="s">
        <v>29</v>
      </c>
      <c r="F2371" s="136">
        <v>43811</v>
      </c>
      <c r="G2371" s="25" t="s">
        <v>234</v>
      </c>
    </row>
    <row r="2372" spans="1:7" ht="12.75" customHeight="1" x14ac:dyDescent="0.2">
      <c r="A2372" s="113" t="s">
        <v>659</v>
      </c>
      <c r="B2372" s="113" t="s">
        <v>28</v>
      </c>
      <c r="C2372" s="78" t="s">
        <v>853</v>
      </c>
      <c r="E2372" s="131" t="s">
        <v>29</v>
      </c>
      <c r="F2372" s="136">
        <v>43812</v>
      </c>
      <c r="G2372" s="25" t="s">
        <v>234</v>
      </c>
    </row>
    <row r="2373" spans="1:7" ht="12.75" customHeight="1" x14ac:dyDescent="0.15">
      <c r="A2373" s="83" t="s">
        <v>463</v>
      </c>
      <c r="B2373" s="83" t="s">
        <v>28</v>
      </c>
      <c r="C2373" s="43" t="s">
        <v>675</v>
      </c>
      <c r="D2373" s="83"/>
      <c r="E2373" s="132" t="s">
        <v>29</v>
      </c>
      <c r="F2373" s="90">
        <v>43816</v>
      </c>
      <c r="G2373" s="85" t="s">
        <v>234</v>
      </c>
    </row>
    <row r="2374" spans="1:7" ht="12.75" customHeight="1" x14ac:dyDescent="0.2">
      <c r="A2374" s="113" t="s">
        <v>644</v>
      </c>
      <c r="B2374" s="113" t="s">
        <v>28</v>
      </c>
      <c r="C2374" s="78" t="s">
        <v>645</v>
      </c>
      <c r="E2374" s="131" t="s">
        <v>29</v>
      </c>
      <c r="F2374" s="136">
        <v>43817</v>
      </c>
      <c r="G2374" s="25" t="s">
        <v>234</v>
      </c>
    </row>
    <row r="2375" spans="1:7" x14ac:dyDescent="0.2">
      <c r="A2375" s="113" t="s">
        <v>457</v>
      </c>
      <c r="B2375" s="113" t="s">
        <v>28</v>
      </c>
      <c r="C2375" s="78" t="s">
        <v>836</v>
      </c>
      <c r="E2375" s="131" t="s">
        <v>29</v>
      </c>
      <c r="F2375" s="136">
        <v>43821</v>
      </c>
      <c r="G2375" s="25" t="s">
        <v>234</v>
      </c>
    </row>
    <row r="2376" spans="1:7" x14ac:dyDescent="0.2">
      <c r="A2376" s="113" t="s">
        <v>837</v>
      </c>
      <c r="B2376" s="113" t="s">
        <v>28</v>
      </c>
      <c r="C2376" s="78" t="s">
        <v>842</v>
      </c>
      <c r="E2376" s="131" t="s">
        <v>29</v>
      </c>
      <c r="F2376" s="136">
        <v>43822</v>
      </c>
      <c r="G2376" s="25" t="s">
        <v>234</v>
      </c>
    </row>
    <row r="2377" spans="1:7" x14ac:dyDescent="0.2">
      <c r="A2377" s="113" t="s">
        <v>640</v>
      </c>
      <c r="B2377" s="113" t="s">
        <v>28</v>
      </c>
      <c r="C2377" s="78" t="s">
        <v>641</v>
      </c>
      <c r="E2377" s="131" t="s">
        <v>29</v>
      </c>
      <c r="F2377" s="136">
        <v>43826</v>
      </c>
      <c r="G2377" s="25" t="s">
        <v>234</v>
      </c>
    </row>
    <row r="2378" spans="1:7" ht="45" customHeight="1" x14ac:dyDescent="0.15">
      <c r="A2378" s="83" t="s">
        <v>1103</v>
      </c>
      <c r="B2378" s="83" t="s">
        <v>738</v>
      </c>
      <c r="C2378" s="43" t="s">
        <v>1104</v>
      </c>
      <c r="D2378" s="125"/>
      <c r="E2378" s="132" t="s">
        <v>29</v>
      </c>
      <c r="F2378" s="90">
        <v>43831</v>
      </c>
      <c r="G2378" s="85" t="s">
        <v>234</v>
      </c>
    </row>
    <row r="2379" spans="1:7" ht="12.75" customHeight="1" x14ac:dyDescent="0.2">
      <c r="A2379" s="113" t="s">
        <v>685</v>
      </c>
      <c r="B2379" s="113" t="s">
        <v>28</v>
      </c>
      <c r="C2379" s="78" t="s">
        <v>856</v>
      </c>
      <c r="E2379" s="131" t="s">
        <v>29</v>
      </c>
      <c r="F2379" s="136">
        <v>43835</v>
      </c>
      <c r="G2379" s="25" t="s">
        <v>234</v>
      </c>
    </row>
    <row r="2380" spans="1:7" ht="12.75" customHeight="1" x14ac:dyDescent="0.2">
      <c r="A2380" s="113" t="s">
        <v>438</v>
      </c>
      <c r="B2380" s="113" t="s">
        <v>1157</v>
      </c>
      <c r="C2380" s="78" t="s">
        <v>156</v>
      </c>
      <c r="E2380" s="131">
        <v>55048</v>
      </c>
      <c r="F2380" s="136">
        <v>43840</v>
      </c>
      <c r="G2380" s="25" t="s">
        <v>234</v>
      </c>
    </row>
    <row r="2381" spans="1:7" ht="12.75" customHeight="1" x14ac:dyDescent="0.2">
      <c r="A2381" s="113" t="s">
        <v>795</v>
      </c>
      <c r="B2381" s="113" t="s">
        <v>981</v>
      </c>
      <c r="C2381" s="78" t="s">
        <v>305</v>
      </c>
      <c r="E2381" s="131">
        <v>154036</v>
      </c>
      <c r="F2381" s="136">
        <v>43840</v>
      </c>
      <c r="G2381" s="25" t="s">
        <v>234</v>
      </c>
    </row>
    <row r="2382" spans="1:7" ht="12.75" customHeight="1" x14ac:dyDescent="0.2">
      <c r="A2382" s="113" t="s">
        <v>791</v>
      </c>
      <c r="B2382" s="113" t="s">
        <v>981</v>
      </c>
      <c r="C2382" s="78" t="s">
        <v>126</v>
      </c>
      <c r="E2382" s="131">
        <v>154040</v>
      </c>
      <c r="F2382" s="136">
        <v>43843</v>
      </c>
      <c r="G2382" s="25" t="s">
        <v>234</v>
      </c>
    </row>
    <row r="2383" spans="1:7" ht="12.75" customHeight="1" x14ac:dyDescent="0.2">
      <c r="A2383" s="113" t="s">
        <v>799</v>
      </c>
      <c r="B2383" s="113" t="s">
        <v>981</v>
      </c>
      <c r="C2383" s="78" t="s">
        <v>1</v>
      </c>
      <c r="E2383" s="131">
        <v>154047</v>
      </c>
      <c r="F2383" s="136">
        <v>43844</v>
      </c>
      <c r="G2383" s="25" t="s">
        <v>234</v>
      </c>
    </row>
    <row r="2384" spans="1:7" ht="12.75" customHeight="1" x14ac:dyDescent="0.2">
      <c r="A2384" s="113" t="s">
        <v>644</v>
      </c>
      <c r="B2384" s="113" t="s">
        <v>28</v>
      </c>
      <c r="C2384" s="78" t="s">
        <v>645</v>
      </c>
      <c r="E2384" s="131" t="s">
        <v>29</v>
      </c>
      <c r="F2384" s="136">
        <v>43846</v>
      </c>
      <c r="G2384" s="25" t="s">
        <v>234</v>
      </c>
    </row>
    <row r="2385" spans="1:7" x14ac:dyDescent="0.2">
      <c r="A2385" s="113" t="s">
        <v>790</v>
      </c>
      <c r="B2385" s="113" t="s">
        <v>981</v>
      </c>
      <c r="C2385" s="78" t="s">
        <v>763</v>
      </c>
      <c r="E2385" s="131">
        <v>154047</v>
      </c>
      <c r="F2385" s="136">
        <v>43846</v>
      </c>
      <c r="G2385" s="25" t="s">
        <v>234</v>
      </c>
    </row>
    <row r="2386" spans="1:7" x14ac:dyDescent="0.2">
      <c r="A2386" s="113" t="s">
        <v>793</v>
      </c>
      <c r="B2386" s="113" t="s">
        <v>981</v>
      </c>
      <c r="C2386" s="78" t="s">
        <v>857</v>
      </c>
      <c r="E2386" s="131">
        <v>154047</v>
      </c>
      <c r="F2386" s="136">
        <v>43846</v>
      </c>
      <c r="G2386" s="25" t="s">
        <v>234</v>
      </c>
    </row>
    <row r="2387" spans="1:7" x14ac:dyDescent="0.2">
      <c r="A2387" s="113" t="s">
        <v>794</v>
      </c>
      <c r="B2387" s="113" t="s">
        <v>981</v>
      </c>
      <c r="C2387" s="78" t="s">
        <v>801</v>
      </c>
      <c r="E2387" s="131">
        <v>154047</v>
      </c>
      <c r="F2387" s="136">
        <v>43846</v>
      </c>
      <c r="G2387" s="25" t="s">
        <v>234</v>
      </c>
    </row>
    <row r="2388" spans="1:7" ht="33.75" customHeight="1" x14ac:dyDescent="0.15">
      <c r="A2388" s="83" t="s">
        <v>431</v>
      </c>
      <c r="B2388" s="113" t="s">
        <v>1157</v>
      </c>
      <c r="C2388" s="43" t="s">
        <v>957</v>
      </c>
      <c r="D2388" s="84"/>
      <c r="E2388" s="132">
        <v>55271</v>
      </c>
      <c r="F2388" s="90">
        <v>43852</v>
      </c>
      <c r="G2388" s="85" t="s">
        <v>234</v>
      </c>
    </row>
    <row r="2389" spans="1:7" ht="12.75" customHeight="1" x14ac:dyDescent="0.2">
      <c r="A2389" s="113" t="s">
        <v>837</v>
      </c>
      <c r="B2389" s="113" t="s">
        <v>28</v>
      </c>
      <c r="C2389" s="78" t="s">
        <v>842</v>
      </c>
      <c r="E2389" s="131" t="s">
        <v>29</v>
      </c>
      <c r="F2389" s="136">
        <v>43852</v>
      </c>
      <c r="G2389" s="25" t="s">
        <v>234</v>
      </c>
    </row>
    <row r="2390" spans="1:7" ht="12" customHeight="1" x14ac:dyDescent="0.2">
      <c r="A2390" s="113" t="s">
        <v>955</v>
      </c>
      <c r="B2390" s="113" t="s">
        <v>1157</v>
      </c>
      <c r="C2390" s="78" t="s">
        <v>858</v>
      </c>
      <c r="E2390" s="131">
        <v>55271</v>
      </c>
      <c r="F2390" s="136">
        <v>43854</v>
      </c>
      <c r="G2390" s="25" t="s">
        <v>234</v>
      </c>
    </row>
    <row r="2391" spans="1:7" ht="12" customHeight="1" x14ac:dyDescent="0.2">
      <c r="A2391" s="113" t="s">
        <v>458</v>
      </c>
      <c r="B2391" s="113" t="s">
        <v>28</v>
      </c>
      <c r="C2391" s="78" t="s">
        <v>498</v>
      </c>
      <c r="E2391" s="131" t="s">
        <v>29</v>
      </c>
      <c r="F2391" s="136">
        <v>43854</v>
      </c>
      <c r="G2391" s="25" t="s">
        <v>234</v>
      </c>
    </row>
    <row r="2392" spans="1:7" ht="22.5" customHeight="1" x14ac:dyDescent="0.2">
      <c r="A2392" s="113" t="s">
        <v>650</v>
      </c>
      <c r="B2392" s="113" t="s">
        <v>28</v>
      </c>
      <c r="C2392" s="78" t="s">
        <v>651</v>
      </c>
      <c r="E2392" s="131" t="s">
        <v>29</v>
      </c>
      <c r="F2392" s="136">
        <v>43858</v>
      </c>
      <c r="G2392" s="25" t="s">
        <v>234</v>
      </c>
    </row>
    <row r="2393" spans="1:7" ht="12" customHeight="1" x14ac:dyDescent="0.2">
      <c r="A2393" s="113" t="s">
        <v>783</v>
      </c>
      <c r="B2393" s="113" t="s">
        <v>981</v>
      </c>
      <c r="C2393" s="78" t="s">
        <v>10</v>
      </c>
      <c r="E2393" s="131">
        <v>154109</v>
      </c>
      <c r="F2393" s="136">
        <v>43861</v>
      </c>
      <c r="G2393" s="25" t="s">
        <v>234</v>
      </c>
    </row>
    <row r="2394" spans="1:7" ht="33.75" customHeight="1" x14ac:dyDescent="0.15">
      <c r="A2394" s="83" t="s">
        <v>438</v>
      </c>
      <c r="B2394" s="113" t="s">
        <v>1157</v>
      </c>
      <c r="C2394" s="43" t="s">
        <v>156</v>
      </c>
      <c r="D2394" s="84"/>
      <c r="E2394" s="132">
        <v>55362</v>
      </c>
      <c r="F2394" s="90">
        <v>43870</v>
      </c>
      <c r="G2394" s="85" t="s">
        <v>234</v>
      </c>
    </row>
    <row r="2395" spans="1:7" ht="22.5" customHeight="1" x14ac:dyDescent="0.15">
      <c r="A2395" s="83" t="s">
        <v>795</v>
      </c>
      <c r="B2395" s="83" t="s">
        <v>981</v>
      </c>
      <c r="C2395" s="43" t="s">
        <v>305</v>
      </c>
      <c r="D2395" s="84"/>
      <c r="E2395" s="132">
        <v>154132</v>
      </c>
      <c r="F2395" s="90">
        <v>43870</v>
      </c>
      <c r="G2395" s="85" t="s">
        <v>234</v>
      </c>
    </row>
    <row r="2396" spans="1:7" ht="12" customHeight="1" x14ac:dyDescent="0.15">
      <c r="A2396" s="83" t="s">
        <v>863</v>
      </c>
      <c r="B2396" s="83" t="s">
        <v>28</v>
      </c>
      <c r="C2396" s="43" t="s">
        <v>862</v>
      </c>
      <c r="D2396" s="84"/>
      <c r="E2396" s="132" t="s">
        <v>29</v>
      </c>
      <c r="F2396" s="90">
        <v>43873</v>
      </c>
      <c r="G2396" s="85" t="s">
        <v>234</v>
      </c>
    </row>
    <row r="2397" spans="1:7" ht="12.75" customHeight="1" x14ac:dyDescent="0.2">
      <c r="A2397" s="113" t="s">
        <v>781</v>
      </c>
      <c r="B2397" s="113" t="s">
        <v>981</v>
      </c>
      <c r="C2397" s="78" t="s">
        <v>841</v>
      </c>
      <c r="E2397" s="131">
        <v>0</v>
      </c>
      <c r="F2397" s="136">
        <v>43874</v>
      </c>
      <c r="G2397" s="25" t="s">
        <v>234</v>
      </c>
    </row>
    <row r="2398" spans="1:7" ht="12.75" customHeight="1" x14ac:dyDescent="0.15">
      <c r="A2398" s="83" t="s">
        <v>789</v>
      </c>
      <c r="B2398" s="83" t="s">
        <v>981</v>
      </c>
      <c r="C2398" s="43" t="s">
        <v>6</v>
      </c>
      <c r="D2398" s="84"/>
      <c r="E2398" s="132">
        <v>154149</v>
      </c>
      <c r="F2398" s="90">
        <v>43874</v>
      </c>
      <c r="G2398" s="85" t="s">
        <v>234</v>
      </c>
    </row>
    <row r="2399" spans="1:7" ht="12.75" customHeight="1" x14ac:dyDescent="0.15">
      <c r="A2399" s="83" t="s">
        <v>644</v>
      </c>
      <c r="B2399" s="83" t="s">
        <v>28</v>
      </c>
      <c r="C2399" s="43" t="s">
        <v>860</v>
      </c>
      <c r="D2399" s="112" t="s">
        <v>859</v>
      </c>
      <c r="E2399" s="132" t="s">
        <v>29</v>
      </c>
      <c r="F2399" s="90">
        <v>43876</v>
      </c>
      <c r="G2399" s="85" t="s">
        <v>234</v>
      </c>
    </row>
    <row r="2400" spans="1:7" ht="12.75" customHeight="1" x14ac:dyDescent="0.15">
      <c r="A2400" s="83" t="s">
        <v>837</v>
      </c>
      <c r="B2400" s="83" t="s">
        <v>28</v>
      </c>
      <c r="C2400" s="43" t="s">
        <v>842</v>
      </c>
      <c r="D2400" s="84"/>
      <c r="E2400" s="132" t="s">
        <v>29</v>
      </c>
      <c r="F2400" s="90">
        <v>43881</v>
      </c>
      <c r="G2400" s="85" t="s">
        <v>234</v>
      </c>
    </row>
    <row r="2401" spans="1:7" x14ac:dyDescent="0.2">
      <c r="A2401" s="113" t="s">
        <v>457</v>
      </c>
      <c r="B2401" s="113" t="s">
        <v>28</v>
      </c>
      <c r="C2401" s="78" t="s">
        <v>836</v>
      </c>
      <c r="E2401" s="131" t="s">
        <v>29</v>
      </c>
      <c r="F2401" s="136">
        <v>43884</v>
      </c>
      <c r="G2401" s="25" t="s">
        <v>234</v>
      </c>
    </row>
    <row r="2402" spans="1:7" ht="12" customHeight="1" x14ac:dyDescent="0.2">
      <c r="A2402" s="113" t="s">
        <v>428</v>
      </c>
      <c r="B2402" s="113" t="s">
        <v>1157</v>
      </c>
      <c r="C2402" s="78" t="s">
        <v>864</v>
      </c>
      <c r="E2402" s="131">
        <v>55385</v>
      </c>
      <c r="F2402" s="136">
        <v>43885</v>
      </c>
      <c r="G2402" s="25" t="s">
        <v>234</v>
      </c>
    </row>
    <row r="2403" spans="1:7" ht="12" customHeight="1" x14ac:dyDescent="0.2">
      <c r="A2403" s="113" t="s">
        <v>789</v>
      </c>
      <c r="B2403" s="113" t="s">
        <v>981</v>
      </c>
      <c r="C2403" s="78" t="s">
        <v>864</v>
      </c>
      <c r="E2403" s="131">
        <v>154229</v>
      </c>
      <c r="F2403" s="136">
        <v>43886</v>
      </c>
      <c r="G2403" s="25" t="s">
        <v>234</v>
      </c>
    </row>
    <row r="2404" spans="1:7" ht="12.75" customHeight="1" x14ac:dyDescent="0.2">
      <c r="A2404" s="113" t="s">
        <v>438</v>
      </c>
      <c r="B2404" s="113" t="s">
        <v>1157</v>
      </c>
      <c r="C2404" s="78" t="s">
        <v>156</v>
      </c>
      <c r="E2404" s="131">
        <v>55603</v>
      </c>
      <c r="F2404" s="136">
        <v>43900</v>
      </c>
      <c r="G2404" s="25" t="s">
        <v>234</v>
      </c>
    </row>
    <row r="2405" spans="1:7" ht="12.75" customHeight="1" x14ac:dyDescent="0.2">
      <c r="A2405" s="113" t="s">
        <v>795</v>
      </c>
      <c r="B2405" s="113" t="s">
        <v>981</v>
      </c>
      <c r="C2405" s="78" t="s">
        <v>305</v>
      </c>
      <c r="E2405" s="131">
        <v>154371</v>
      </c>
      <c r="F2405" s="136">
        <v>43900</v>
      </c>
      <c r="G2405" s="25" t="s">
        <v>234</v>
      </c>
    </row>
    <row r="2406" spans="1:7" ht="12.75" customHeight="1" x14ac:dyDescent="0.15">
      <c r="A2406" s="83" t="s">
        <v>463</v>
      </c>
      <c r="B2406" s="83" t="s">
        <v>28</v>
      </c>
      <c r="C2406" s="43" t="s">
        <v>675</v>
      </c>
      <c r="D2406" s="84"/>
      <c r="E2406" s="132" t="s">
        <v>29</v>
      </c>
      <c r="F2406" s="90">
        <v>43906</v>
      </c>
      <c r="G2406" s="85" t="s">
        <v>234</v>
      </c>
    </row>
    <row r="2407" spans="1:7" ht="12.75" customHeight="1" x14ac:dyDescent="0.15">
      <c r="A2407" s="83" t="s">
        <v>644</v>
      </c>
      <c r="B2407" s="83" t="s">
        <v>28</v>
      </c>
      <c r="C2407" s="43" t="s">
        <v>860</v>
      </c>
      <c r="D2407" s="112" t="s">
        <v>859</v>
      </c>
      <c r="E2407" s="132" t="s">
        <v>29</v>
      </c>
      <c r="F2407" s="90">
        <v>43906</v>
      </c>
      <c r="G2407" s="85" t="s">
        <v>234</v>
      </c>
    </row>
    <row r="2408" spans="1:7" ht="12.75" customHeight="1" x14ac:dyDescent="0.2">
      <c r="A2408" s="113" t="s">
        <v>465</v>
      </c>
      <c r="B2408" s="113" t="s">
        <v>28</v>
      </c>
      <c r="C2408" s="78" t="s">
        <v>328</v>
      </c>
      <c r="E2408" s="131" t="s">
        <v>29</v>
      </c>
      <c r="F2408" s="136">
        <v>43910</v>
      </c>
      <c r="G2408" s="25" t="s">
        <v>234</v>
      </c>
    </row>
    <row r="2409" spans="1:7" ht="56.25" customHeight="1" x14ac:dyDescent="0.2">
      <c r="A2409" s="113" t="s">
        <v>837</v>
      </c>
      <c r="B2409" s="113" t="s">
        <v>28</v>
      </c>
      <c r="C2409" s="78" t="s">
        <v>842</v>
      </c>
      <c r="E2409" s="131" t="s">
        <v>29</v>
      </c>
      <c r="F2409" s="136">
        <v>43910</v>
      </c>
      <c r="G2409" s="25" t="s">
        <v>234</v>
      </c>
    </row>
    <row r="2410" spans="1:7" x14ac:dyDescent="0.2">
      <c r="A2410" s="113" t="s">
        <v>640</v>
      </c>
      <c r="B2410" s="113" t="s">
        <v>28</v>
      </c>
      <c r="C2410" s="78" t="s">
        <v>641</v>
      </c>
      <c r="E2410" s="131" t="s">
        <v>29</v>
      </c>
      <c r="F2410" s="136">
        <v>43916</v>
      </c>
      <c r="G2410" s="25" t="s">
        <v>234</v>
      </c>
    </row>
    <row r="2411" spans="1:7" ht="56.25" x14ac:dyDescent="0.2">
      <c r="A2411" s="113" t="s">
        <v>685</v>
      </c>
      <c r="B2411" s="113" t="s">
        <v>28</v>
      </c>
      <c r="C2411" s="78" t="s">
        <v>879</v>
      </c>
      <c r="E2411" s="131" t="s">
        <v>29</v>
      </c>
      <c r="F2411" s="136">
        <v>43925</v>
      </c>
      <c r="G2411" s="25" t="s">
        <v>234</v>
      </c>
    </row>
    <row r="2412" spans="1:7" ht="12" customHeight="1" x14ac:dyDescent="0.2">
      <c r="A2412" s="113" t="s">
        <v>464</v>
      </c>
      <c r="B2412" s="113" t="s">
        <v>28</v>
      </c>
      <c r="C2412" s="78" t="s">
        <v>209</v>
      </c>
      <c r="E2412" s="131" t="s">
        <v>29</v>
      </c>
      <c r="F2412" s="136">
        <v>43926</v>
      </c>
      <c r="G2412" s="25" t="s">
        <v>234</v>
      </c>
    </row>
    <row r="2413" spans="1:7" ht="12" customHeight="1" x14ac:dyDescent="0.2">
      <c r="A2413" s="113" t="s">
        <v>438</v>
      </c>
      <c r="B2413" s="113" t="s">
        <v>1157</v>
      </c>
      <c r="C2413" s="78" t="s">
        <v>156</v>
      </c>
      <c r="E2413" s="131">
        <v>55634</v>
      </c>
      <c r="F2413" s="136">
        <v>43930</v>
      </c>
      <c r="G2413" s="25" t="s">
        <v>234</v>
      </c>
    </row>
    <row r="2414" spans="1:7" ht="12" customHeight="1" x14ac:dyDescent="0.2">
      <c r="A2414" s="113" t="s">
        <v>795</v>
      </c>
      <c r="B2414" s="113" t="s">
        <v>981</v>
      </c>
      <c r="C2414" s="78" t="s">
        <v>305</v>
      </c>
      <c r="E2414" s="131">
        <v>154454</v>
      </c>
      <c r="F2414" s="136">
        <v>43930</v>
      </c>
      <c r="G2414" s="25" t="s">
        <v>234</v>
      </c>
    </row>
    <row r="2415" spans="1:7" ht="12" customHeight="1" x14ac:dyDescent="0.2">
      <c r="A2415" s="113" t="s">
        <v>887</v>
      </c>
      <c r="B2415" s="113" t="s">
        <v>981</v>
      </c>
      <c r="C2415" s="78" t="s">
        <v>880</v>
      </c>
      <c r="E2415" s="131">
        <v>154454</v>
      </c>
      <c r="F2415" s="136">
        <v>43931</v>
      </c>
      <c r="G2415" s="25" t="s">
        <v>234</v>
      </c>
    </row>
    <row r="2416" spans="1:7" ht="12" customHeight="1" x14ac:dyDescent="0.15">
      <c r="A2416" s="83" t="s">
        <v>644</v>
      </c>
      <c r="B2416" s="83" t="s">
        <v>28</v>
      </c>
      <c r="C2416" s="43" t="s">
        <v>860</v>
      </c>
      <c r="D2416" s="112" t="s">
        <v>859</v>
      </c>
      <c r="E2416" s="132" t="s">
        <v>29</v>
      </c>
      <c r="F2416" s="90">
        <v>43936</v>
      </c>
      <c r="G2416" s="85" t="s">
        <v>234</v>
      </c>
    </row>
    <row r="2417" spans="1:7" ht="22.5" customHeight="1" x14ac:dyDescent="0.15">
      <c r="A2417" s="83" t="s">
        <v>443</v>
      </c>
      <c r="B2417" s="113" t="s">
        <v>1157</v>
      </c>
      <c r="C2417" s="43" t="s">
        <v>1</v>
      </c>
      <c r="D2417" s="84"/>
      <c r="E2417" s="132">
        <v>55644</v>
      </c>
      <c r="F2417" s="90">
        <v>43937</v>
      </c>
      <c r="G2417" s="85" t="s">
        <v>234</v>
      </c>
    </row>
    <row r="2418" spans="1:7" ht="12" customHeight="1" x14ac:dyDescent="0.15">
      <c r="A2418" s="83" t="s">
        <v>837</v>
      </c>
      <c r="B2418" s="83" t="s">
        <v>28</v>
      </c>
      <c r="C2418" s="43" t="s">
        <v>842</v>
      </c>
      <c r="D2418" s="84"/>
      <c r="E2418" s="132" t="s">
        <v>29</v>
      </c>
      <c r="F2418" s="90">
        <v>43939</v>
      </c>
      <c r="G2418" s="85" t="s">
        <v>234</v>
      </c>
    </row>
    <row r="2419" spans="1:7" ht="12" customHeight="1" x14ac:dyDescent="0.15">
      <c r="A2419" s="83" t="s">
        <v>461</v>
      </c>
      <c r="B2419" s="83" t="s">
        <v>28</v>
      </c>
      <c r="C2419" s="43" t="s">
        <v>881</v>
      </c>
      <c r="D2419" s="84"/>
      <c r="E2419" s="132" t="s">
        <v>29</v>
      </c>
      <c r="F2419" s="90">
        <v>43943</v>
      </c>
      <c r="G2419" s="85" t="s">
        <v>234</v>
      </c>
    </row>
    <row r="2420" spans="1:7" ht="12" customHeight="1" x14ac:dyDescent="0.15">
      <c r="A2420" s="83" t="s">
        <v>457</v>
      </c>
      <c r="B2420" s="83" t="s">
        <v>28</v>
      </c>
      <c r="C2420" s="43" t="s">
        <v>836</v>
      </c>
      <c r="D2420" s="84"/>
      <c r="E2420" s="132" t="s">
        <v>29</v>
      </c>
      <c r="F2420" s="90">
        <v>43947</v>
      </c>
      <c r="G2420" s="85" t="s">
        <v>234</v>
      </c>
    </row>
    <row r="2421" spans="1:7" ht="12.75" customHeight="1" x14ac:dyDescent="0.15">
      <c r="A2421" s="83" t="s">
        <v>436</v>
      </c>
      <c r="B2421" s="113" t="s">
        <v>1157</v>
      </c>
      <c r="C2421" s="43" t="s">
        <v>288</v>
      </c>
      <c r="D2421" s="84"/>
      <c r="E2421" s="132">
        <v>55649</v>
      </c>
      <c r="F2421" s="90">
        <v>43955</v>
      </c>
      <c r="G2421" s="85" t="s">
        <v>234</v>
      </c>
    </row>
    <row r="2422" spans="1:7" ht="12" customHeight="1" x14ac:dyDescent="0.15">
      <c r="A2422" s="83" t="s">
        <v>743</v>
      </c>
      <c r="B2422" s="113" t="s">
        <v>1157</v>
      </c>
      <c r="C2422" s="43" t="s">
        <v>744</v>
      </c>
      <c r="D2422" s="84"/>
      <c r="E2422" s="132">
        <v>55649</v>
      </c>
      <c r="F2422" s="90">
        <v>43955</v>
      </c>
      <c r="G2422" s="85" t="s">
        <v>234</v>
      </c>
    </row>
    <row r="2423" spans="1:7" ht="12" customHeight="1" x14ac:dyDescent="0.15">
      <c r="A2423" s="83" t="s">
        <v>438</v>
      </c>
      <c r="B2423" s="113" t="s">
        <v>1157</v>
      </c>
      <c r="C2423" s="43" t="s">
        <v>156</v>
      </c>
      <c r="D2423" s="84"/>
      <c r="E2423" s="132">
        <v>55659</v>
      </c>
      <c r="F2423" s="90">
        <v>43960</v>
      </c>
      <c r="G2423" s="85" t="s">
        <v>234</v>
      </c>
    </row>
    <row r="2424" spans="1:7" ht="22.5" customHeight="1" x14ac:dyDescent="0.15">
      <c r="A2424" s="83" t="s">
        <v>795</v>
      </c>
      <c r="B2424" s="83" t="s">
        <v>981</v>
      </c>
      <c r="C2424" s="43" t="s">
        <v>305</v>
      </c>
      <c r="D2424" s="84"/>
      <c r="E2424" s="132">
        <v>154586</v>
      </c>
      <c r="F2424" s="90">
        <v>43960</v>
      </c>
      <c r="G2424" s="85" t="s">
        <v>234</v>
      </c>
    </row>
    <row r="2425" spans="1:7" ht="12" customHeight="1" x14ac:dyDescent="0.2">
      <c r="A2425" s="113" t="s">
        <v>495</v>
      </c>
      <c r="B2425" s="113" t="s">
        <v>1157</v>
      </c>
      <c r="C2425" s="78" t="s">
        <v>496</v>
      </c>
      <c r="E2425" s="131">
        <v>55670</v>
      </c>
      <c r="F2425" s="136">
        <v>43964</v>
      </c>
      <c r="G2425" s="25" t="s">
        <v>234</v>
      </c>
    </row>
    <row r="2426" spans="1:7" ht="12" customHeight="1" x14ac:dyDescent="0.15">
      <c r="A2426" s="83" t="s">
        <v>470</v>
      </c>
      <c r="B2426" s="83" t="s">
        <v>28</v>
      </c>
      <c r="C2426" s="43" t="s">
        <v>494</v>
      </c>
      <c r="D2426" s="84"/>
      <c r="E2426" s="132" t="s">
        <v>29</v>
      </c>
      <c r="F2426" s="90">
        <v>43965</v>
      </c>
      <c r="G2426" s="85" t="s">
        <v>234</v>
      </c>
    </row>
    <row r="2427" spans="1:7" ht="22.5" customHeight="1" x14ac:dyDescent="0.15">
      <c r="A2427" s="83" t="s">
        <v>644</v>
      </c>
      <c r="B2427" s="83" t="s">
        <v>28</v>
      </c>
      <c r="C2427" s="43" t="s">
        <v>860</v>
      </c>
      <c r="D2427" s="112" t="s">
        <v>859</v>
      </c>
      <c r="E2427" s="132" t="s">
        <v>29</v>
      </c>
      <c r="F2427" s="90">
        <v>43966</v>
      </c>
      <c r="G2427" s="85" t="s">
        <v>234</v>
      </c>
    </row>
    <row r="2428" spans="1:7" ht="12" customHeight="1" x14ac:dyDescent="0.2">
      <c r="A2428" s="113" t="s">
        <v>887</v>
      </c>
      <c r="B2428" s="113" t="s">
        <v>1157</v>
      </c>
      <c r="C2428" s="78" t="s">
        <v>886</v>
      </c>
      <c r="E2428" s="131">
        <v>55670</v>
      </c>
      <c r="F2428" s="136">
        <v>43967</v>
      </c>
      <c r="G2428" s="25" t="s">
        <v>234</v>
      </c>
    </row>
    <row r="2429" spans="1:7" ht="12" customHeight="1" x14ac:dyDescent="0.15">
      <c r="A2429" s="83" t="s">
        <v>837</v>
      </c>
      <c r="B2429" s="83" t="s">
        <v>28</v>
      </c>
      <c r="C2429" s="43" t="s">
        <v>842</v>
      </c>
      <c r="D2429" s="84"/>
      <c r="E2429" s="132" t="s">
        <v>29</v>
      </c>
      <c r="F2429" s="90">
        <v>43968</v>
      </c>
      <c r="G2429" s="85" t="s">
        <v>234</v>
      </c>
    </row>
    <row r="2430" spans="1:7" ht="12" customHeight="1" x14ac:dyDescent="0.15">
      <c r="A2430" s="83" t="s">
        <v>792</v>
      </c>
      <c r="B2430" s="83" t="s">
        <v>981</v>
      </c>
      <c r="C2430" s="43" t="s">
        <v>855</v>
      </c>
      <c r="D2430" s="84"/>
      <c r="E2430" s="132">
        <v>154624</v>
      </c>
      <c r="F2430" s="90">
        <v>43968</v>
      </c>
      <c r="G2430" s="85" t="s">
        <v>234</v>
      </c>
    </row>
    <row r="2431" spans="1:7" ht="12.75" customHeight="1" x14ac:dyDescent="0.15">
      <c r="A2431" s="83" t="s">
        <v>427</v>
      </c>
      <c r="B2431" s="113" t="s">
        <v>1157</v>
      </c>
      <c r="C2431" s="43" t="s">
        <v>31</v>
      </c>
      <c r="D2431" s="84"/>
      <c r="E2431" s="132">
        <v>55676</v>
      </c>
      <c r="F2431" s="90">
        <v>43970</v>
      </c>
      <c r="G2431" s="85" t="s">
        <v>234</v>
      </c>
    </row>
    <row r="2432" spans="1:7" ht="12.75" customHeight="1" x14ac:dyDescent="0.15">
      <c r="A2432" s="83" t="s">
        <v>430</v>
      </c>
      <c r="B2432" s="113" t="s">
        <v>1157</v>
      </c>
      <c r="C2432" s="43" t="s">
        <v>126</v>
      </c>
      <c r="D2432" s="84"/>
      <c r="E2432" s="132">
        <v>55676</v>
      </c>
      <c r="F2432" s="90">
        <v>43970</v>
      </c>
      <c r="G2432" s="85" t="s">
        <v>234</v>
      </c>
    </row>
    <row r="2433" spans="1:7" ht="12" customHeight="1" x14ac:dyDescent="0.15">
      <c r="A2433" s="83" t="s">
        <v>433</v>
      </c>
      <c r="B2433" s="113" t="s">
        <v>1157</v>
      </c>
      <c r="C2433" s="43" t="s">
        <v>232</v>
      </c>
      <c r="D2433" s="84"/>
      <c r="E2433" s="132">
        <v>55676</v>
      </c>
      <c r="F2433" s="90">
        <v>43970</v>
      </c>
      <c r="G2433" s="85" t="s">
        <v>234</v>
      </c>
    </row>
    <row r="2434" spans="1:7" ht="12" customHeight="1" x14ac:dyDescent="0.15">
      <c r="A2434" s="83" t="s">
        <v>458</v>
      </c>
      <c r="B2434" s="83" t="s">
        <v>28</v>
      </c>
      <c r="C2434" s="43" t="s">
        <v>498</v>
      </c>
      <c r="D2434" s="84"/>
      <c r="E2434" s="132" t="s">
        <v>29</v>
      </c>
      <c r="F2434" s="90">
        <v>43974</v>
      </c>
      <c r="G2434" s="85" t="s">
        <v>234</v>
      </c>
    </row>
    <row r="2435" spans="1:7" ht="12" customHeight="1" x14ac:dyDescent="0.2">
      <c r="A2435" s="113" t="s">
        <v>428</v>
      </c>
      <c r="B2435" s="113" t="s">
        <v>1157</v>
      </c>
      <c r="C2435" s="78" t="s">
        <v>864</v>
      </c>
      <c r="E2435" s="131">
        <v>55679</v>
      </c>
      <c r="F2435" s="136">
        <v>43975</v>
      </c>
      <c r="G2435" s="25" t="s">
        <v>234</v>
      </c>
    </row>
    <row r="2436" spans="1:7" ht="12" customHeight="1" x14ac:dyDescent="0.2">
      <c r="A2436" s="113" t="s">
        <v>789</v>
      </c>
      <c r="B2436" s="113" t="s">
        <v>981</v>
      </c>
      <c r="C2436" s="78" t="s">
        <v>864</v>
      </c>
      <c r="E2436" s="131">
        <v>154635</v>
      </c>
      <c r="F2436" s="136">
        <v>43975</v>
      </c>
      <c r="G2436" s="25" t="s">
        <v>234</v>
      </c>
    </row>
    <row r="2437" spans="1:7" ht="12" customHeight="1" x14ac:dyDescent="0.15">
      <c r="A2437" s="83" t="s">
        <v>759</v>
      </c>
      <c r="B2437" s="113" t="s">
        <v>1157</v>
      </c>
      <c r="C2437" s="43" t="s">
        <v>760</v>
      </c>
      <c r="D2437" s="112" t="s">
        <v>859</v>
      </c>
      <c r="E2437" s="132">
        <v>51005</v>
      </c>
      <c r="F2437" s="90">
        <v>43976</v>
      </c>
      <c r="G2437" s="85" t="s">
        <v>234</v>
      </c>
    </row>
    <row r="2438" spans="1:7" ht="12" customHeight="1" x14ac:dyDescent="0.15">
      <c r="A2438" s="83" t="s">
        <v>888</v>
      </c>
      <c r="B2438" s="113" t="s">
        <v>981</v>
      </c>
      <c r="C2438" s="43" t="s">
        <v>760</v>
      </c>
      <c r="D2438" s="112" t="s">
        <v>859</v>
      </c>
      <c r="E2438" s="132">
        <v>154601</v>
      </c>
      <c r="F2438" s="90">
        <v>43976</v>
      </c>
      <c r="G2438" s="85" t="s">
        <v>234</v>
      </c>
    </row>
    <row r="2439" spans="1:7" ht="12" customHeight="1" x14ac:dyDescent="0.15">
      <c r="A2439" s="83" t="s">
        <v>875</v>
      </c>
      <c r="B2439" s="83" t="s">
        <v>28</v>
      </c>
      <c r="C2439" s="43" t="s">
        <v>904</v>
      </c>
      <c r="D2439" s="84"/>
      <c r="E2439" s="132" t="s">
        <v>29</v>
      </c>
      <c r="F2439" s="90">
        <v>43982</v>
      </c>
      <c r="G2439" s="85" t="s">
        <v>234</v>
      </c>
    </row>
    <row r="2440" spans="1:7" ht="12" customHeight="1" x14ac:dyDescent="0.15">
      <c r="A2440" s="83" t="s">
        <v>422</v>
      </c>
      <c r="B2440" s="113" t="s">
        <v>1157</v>
      </c>
      <c r="C2440" s="43" t="s">
        <v>10</v>
      </c>
      <c r="D2440" s="84"/>
      <c r="E2440" s="132">
        <v>55693</v>
      </c>
      <c r="F2440" s="90">
        <v>43984</v>
      </c>
      <c r="G2440" s="85" t="s">
        <v>234</v>
      </c>
    </row>
    <row r="2441" spans="1:7" ht="12" customHeight="1" x14ac:dyDescent="0.15">
      <c r="A2441" s="83" t="s">
        <v>435</v>
      </c>
      <c r="B2441" s="113" t="s">
        <v>1157</v>
      </c>
      <c r="C2441" s="43" t="s">
        <v>285</v>
      </c>
      <c r="D2441" s="84"/>
      <c r="E2441" s="132">
        <v>55693</v>
      </c>
      <c r="F2441" s="90">
        <v>43984</v>
      </c>
      <c r="G2441" s="85" t="s">
        <v>234</v>
      </c>
    </row>
    <row r="2442" spans="1:7" ht="33.75" customHeight="1" x14ac:dyDescent="0.15">
      <c r="A2442" s="83" t="s">
        <v>429</v>
      </c>
      <c r="B2442" s="113" t="s">
        <v>1157</v>
      </c>
      <c r="C2442" s="43" t="s">
        <v>763</v>
      </c>
      <c r="D2442" s="84"/>
      <c r="E2442" s="132">
        <v>55693</v>
      </c>
      <c r="F2442" s="90">
        <v>43985</v>
      </c>
      <c r="G2442" s="85" t="s">
        <v>234</v>
      </c>
    </row>
    <row r="2443" spans="1:7" ht="12" customHeight="1" x14ac:dyDescent="0.15">
      <c r="A2443" s="83" t="s">
        <v>444</v>
      </c>
      <c r="B2443" s="113" t="s">
        <v>1157</v>
      </c>
      <c r="C2443" s="43" t="s">
        <v>284</v>
      </c>
      <c r="D2443" s="84"/>
      <c r="E2443" s="132">
        <v>55693</v>
      </c>
      <c r="F2443" s="90">
        <v>43985</v>
      </c>
      <c r="G2443" s="85" t="s">
        <v>234</v>
      </c>
    </row>
    <row r="2444" spans="1:7" ht="12" customHeight="1" x14ac:dyDescent="0.15">
      <c r="A2444" s="83" t="s">
        <v>440</v>
      </c>
      <c r="B2444" s="113" t="s">
        <v>1157</v>
      </c>
      <c r="C2444" s="49" t="s">
        <v>884</v>
      </c>
      <c r="D2444" s="112" t="s">
        <v>859</v>
      </c>
      <c r="E2444" s="132">
        <v>55693</v>
      </c>
      <c r="F2444" s="90">
        <v>43988</v>
      </c>
      <c r="G2444" s="85" t="s">
        <v>234</v>
      </c>
    </row>
    <row r="2445" spans="1:7" ht="12" customHeight="1" x14ac:dyDescent="0.15">
      <c r="A2445" s="83" t="s">
        <v>438</v>
      </c>
      <c r="B2445" s="113" t="s">
        <v>1157</v>
      </c>
      <c r="C2445" s="43" t="s">
        <v>156</v>
      </c>
      <c r="D2445" s="84"/>
      <c r="E2445" s="132">
        <v>55701</v>
      </c>
      <c r="F2445" s="90">
        <v>43990</v>
      </c>
      <c r="G2445" s="85" t="s">
        <v>234</v>
      </c>
    </row>
    <row r="2446" spans="1:7" ht="22.5" customHeight="1" x14ac:dyDescent="0.15">
      <c r="A2446" s="83" t="s">
        <v>795</v>
      </c>
      <c r="B2446" s="83" t="s">
        <v>981</v>
      </c>
      <c r="C2446" s="43" t="s">
        <v>305</v>
      </c>
      <c r="D2446" s="84"/>
      <c r="E2446" s="132">
        <v>154686</v>
      </c>
      <c r="F2446" s="90">
        <v>43990</v>
      </c>
      <c r="G2446" s="85" t="s">
        <v>234</v>
      </c>
    </row>
    <row r="2447" spans="1:7" ht="12" customHeight="1" x14ac:dyDescent="0.15">
      <c r="A2447" s="83" t="s">
        <v>441</v>
      </c>
      <c r="B2447" s="113" t="s">
        <v>1157</v>
      </c>
      <c r="C2447" s="43" t="s">
        <v>157</v>
      </c>
      <c r="D2447" s="84"/>
      <c r="E2447" s="132">
        <v>51044</v>
      </c>
      <c r="F2447" s="90">
        <v>43993</v>
      </c>
      <c r="G2447" s="85" t="s">
        <v>234</v>
      </c>
    </row>
    <row r="2448" spans="1:7" ht="12.75" customHeight="1" x14ac:dyDescent="0.15">
      <c r="A2448" s="83" t="s">
        <v>863</v>
      </c>
      <c r="B2448" s="83" t="s">
        <v>28</v>
      </c>
      <c r="C2448" s="43" t="s">
        <v>862</v>
      </c>
      <c r="D2448" s="84"/>
      <c r="E2448" s="132" t="s">
        <v>29</v>
      </c>
      <c r="F2448" s="90">
        <v>43994</v>
      </c>
      <c r="G2448" s="85" t="s">
        <v>234</v>
      </c>
    </row>
    <row r="2449" spans="1:7" ht="12" customHeight="1" x14ac:dyDescent="0.15">
      <c r="A2449" s="83" t="s">
        <v>644</v>
      </c>
      <c r="B2449" s="83" t="s">
        <v>28</v>
      </c>
      <c r="C2449" s="43" t="s">
        <v>860</v>
      </c>
      <c r="D2449" s="112" t="s">
        <v>859</v>
      </c>
      <c r="E2449" s="132" t="s">
        <v>29</v>
      </c>
      <c r="F2449" s="90">
        <v>43995</v>
      </c>
      <c r="G2449" s="85" t="s">
        <v>234</v>
      </c>
    </row>
    <row r="2450" spans="1:7" ht="54" customHeight="1" x14ac:dyDescent="0.15">
      <c r="A2450" s="83" t="s">
        <v>463</v>
      </c>
      <c r="B2450" s="83" t="s">
        <v>28</v>
      </c>
      <c r="C2450" s="43" t="s">
        <v>675</v>
      </c>
      <c r="D2450" s="84"/>
      <c r="E2450" s="132" t="s">
        <v>29</v>
      </c>
      <c r="F2450" s="90">
        <v>43996</v>
      </c>
      <c r="G2450" s="85" t="s">
        <v>234</v>
      </c>
    </row>
    <row r="2451" spans="1:7" ht="67.5" customHeight="1" x14ac:dyDescent="0.15">
      <c r="A2451" s="83" t="s">
        <v>837</v>
      </c>
      <c r="B2451" s="83" t="s">
        <v>28</v>
      </c>
      <c r="C2451" s="43" t="s">
        <v>842</v>
      </c>
      <c r="D2451" s="84"/>
      <c r="E2451" s="132" t="s">
        <v>29</v>
      </c>
      <c r="F2451" s="90">
        <v>43997</v>
      </c>
      <c r="G2451" s="85" t="s">
        <v>234</v>
      </c>
    </row>
    <row r="2452" spans="1:7" ht="12" customHeight="1" x14ac:dyDescent="0.2">
      <c r="A2452" s="113" t="s">
        <v>465</v>
      </c>
      <c r="B2452" s="113" t="s">
        <v>28</v>
      </c>
      <c r="C2452" s="78" t="s">
        <v>328</v>
      </c>
      <c r="E2452" s="131" t="s">
        <v>29</v>
      </c>
      <c r="F2452" s="136">
        <v>44000</v>
      </c>
      <c r="G2452" s="25" t="s">
        <v>234</v>
      </c>
    </row>
    <row r="2453" spans="1:7" ht="12" customHeight="1" x14ac:dyDescent="0.15">
      <c r="A2453" s="83" t="s">
        <v>640</v>
      </c>
      <c r="B2453" s="83" t="s">
        <v>28</v>
      </c>
      <c r="C2453" s="43" t="s">
        <v>641</v>
      </c>
      <c r="D2453" s="84"/>
      <c r="E2453" s="132" t="s">
        <v>29</v>
      </c>
      <c r="F2453" s="90">
        <v>44006</v>
      </c>
      <c r="G2453" s="85" t="s">
        <v>234</v>
      </c>
    </row>
    <row r="2454" spans="1:7" ht="22.5" customHeight="1" x14ac:dyDescent="0.2">
      <c r="A2454" s="113" t="s">
        <v>454</v>
      </c>
      <c r="B2454" s="113" t="s">
        <v>28</v>
      </c>
      <c r="C2454" s="78" t="s">
        <v>897</v>
      </c>
      <c r="E2454" s="131" t="s">
        <v>29</v>
      </c>
      <c r="F2454" s="136">
        <v>44015</v>
      </c>
      <c r="G2454" s="25" t="s">
        <v>234</v>
      </c>
    </row>
    <row r="2455" spans="1:7" ht="12.75" customHeight="1" x14ac:dyDescent="0.2">
      <c r="A2455" s="113" t="s">
        <v>685</v>
      </c>
      <c r="B2455" s="113" t="s">
        <v>28</v>
      </c>
      <c r="C2455" s="78" t="s">
        <v>890</v>
      </c>
      <c r="E2455" s="131" t="s">
        <v>29</v>
      </c>
      <c r="F2455" s="136">
        <v>44015</v>
      </c>
      <c r="G2455" s="25" t="s">
        <v>234</v>
      </c>
    </row>
    <row r="2456" spans="1:7" ht="22.5" customHeight="1" x14ac:dyDescent="0.15">
      <c r="A2456" s="83" t="s">
        <v>438</v>
      </c>
      <c r="B2456" s="113" t="s">
        <v>1157</v>
      </c>
      <c r="C2456" s="43" t="s">
        <v>156</v>
      </c>
      <c r="D2456" s="84"/>
      <c r="E2456" s="132">
        <v>55892</v>
      </c>
      <c r="F2456" s="90">
        <v>44020</v>
      </c>
      <c r="G2456" s="85" t="s">
        <v>234</v>
      </c>
    </row>
    <row r="2457" spans="1:7" ht="12" customHeight="1" x14ac:dyDescent="0.15">
      <c r="A2457" s="83" t="s">
        <v>795</v>
      </c>
      <c r="B2457" s="83" t="s">
        <v>981</v>
      </c>
      <c r="C2457" s="43" t="s">
        <v>305</v>
      </c>
      <c r="D2457" s="84"/>
      <c r="E2457" s="132">
        <v>154760</v>
      </c>
      <c r="F2457" s="90">
        <v>44020</v>
      </c>
      <c r="G2457" s="85" t="s">
        <v>234</v>
      </c>
    </row>
    <row r="2458" spans="1:7" ht="12.75" customHeight="1" x14ac:dyDescent="0.2">
      <c r="A2458" s="113" t="s">
        <v>791</v>
      </c>
      <c r="B2458" s="113" t="s">
        <v>981</v>
      </c>
      <c r="C2458" s="78" t="s">
        <v>126</v>
      </c>
      <c r="E2458" s="131">
        <v>154760</v>
      </c>
      <c r="F2458" s="136">
        <v>44023</v>
      </c>
      <c r="G2458" s="25" t="s">
        <v>234</v>
      </c>
    </row>
    <row r="2459" spans="1:7" ht="12.75" customHeight="1" x14ac:dyDescent="0.2">
      <c r="A2459" s="113" t="s">
        <v>887</v>
      </c>
      <c r="B2459" s="113" t="s">
        <v>981</v>
      </c>
      <c r="C2459" s="78" t="s">
        <v>899</v>
      </c>
      <c r="E2459" s="131">
        <v>154760</v>
      </c>
      <c r="F2459" s="136">
        <v>44023</v>
      </c>
      <c r="G2459" s="25" t="s">
        <v>234</v>
      </c>
    </row>
    <row r="2460" spans="1:7" ht="12.75" customHeight="1" x14ac:dyDescent="0.2">
      <c r="A2460" s="113" t="s">
        <v>887</v>
      </c>
      <c r="B2460" s="113" t="s">
        <v>28</v>
      </c>
      <c r="C2460" s="78" t="s">
        <v>898</v>
      </c>
      <c r="F2460" s="136">
        <v>44024</v>
      </c>
      <c r="G2460" s="25" t="s">
        <v>234</v>
      </c>
    </row>
    <row r="2461" spans="1:7" ht="12" customHeight="1" x14ac:dyDescent="0.15">
      <c r="A2461" s="83" t="s">
        <v>644</v>
      </c>
      <c r="B2461" s="83" t="s">
        <v>28</v>
      </c>
      <c r="C2461" s="43" t="s">
        <v>860</v>
      </c>
      <c r="D2461" s="112" t="s">
        <v>859</v>
      </c>
      <c r="E2461" s="132" t="s">
        <v>29</v>
      </c>
      <c r="F2461" s="90">
        <v>44025</v>
      </c>
      <c r="G2461" s="85" t="s">
        <v>234</v>
      </c>
    </row>
    <row r="2462" spans="1:7" ht="12" customHeight="1" x14ac:dyDescent="0.2">
      <c r="A2462" s="113" t="s">
        <v>790</v>
      </c>
      <c r="B2462" s="113" t="s">
        <v>981</v>
      </c>
      <c r="C2462" s="78" t="s">
        <v>763</v>
      </c>
      <c r="E2462" s="131">
        <v>154760</v>
      </c>
      <c r="F2462" s="136">
        <v>44028</v>
      </c>
      <c r="G2462" s="25" t="s">
        <v>234</v>
      </c>
    </row>
    <row r="2463" spans="1:7" ht="45" customHeight="1" x14ac:dyDescent="0.2">
      <c r="A2463" s="113" t="s">
        <v>793</v>
      </c>
      <c r="B2463" s="113" t="s">
        <v>981</v>
      </c>
      <c r="C2463" s="78" t="s">
        <v>857</v>
      </c>
      <c r="E2463" s="131">
        <v>154760</v>
      </c>
      <c r="F2463" s="136">
        <v>44028</v>
      </c>
      <c r="G2463" s="25" t="s">
        <v>234</v>
      </c>
    </row>
    <row r="2464" spans="1:7" ht="12" customHeight="1" x14ac:dyDescent="0.2">
      <c r="A2464" s="113" t="s">
        <v>794</v>
      </c>
      <c r="B2464" s="113" t="s">
        <v>981</v>
      </c>
      <c r="C2464" s="78" t="s">
        <v>801</v>
      </c>
      <c r="E2464" s="131">
        <v>154775</v>
      </c>
      <c r="F2464" s="136">
        <v>44028</v>
      </c>
      <c r="G2464" s="25" t="s">
        <v>234</v>
      </c>
    </row>
    <row r="2465" spans="1:7" ht="22.5" customHeight="1" x14ac:dyDescent="0.15">
      <c r="A2465" s="83" t="s">
        <v>805</v>
      </c>
      <c r="B2465" s="83" t="s">
        <v>981</v>
      </c>
      <c r="C2465" s="43" t="s">
        <v>885</v>
      </c>
      <c r="D2465" s="84"/>
      <c r="E2465" s="132">
        <v>154786</v>
      </c>
      <c r="F2465" s="90">
        <v>44030</v>
      </c>
      <c r="G2465" s="85" t="s">
        <v>234</v>
      </c>
    </row>
    <row r="2466" spans="1:7" ht="67.5" customHeight="1" x14ac:dyDescent="0.15">
      <c r="A2466" s="83" t="s">
        <v>799</v>
      </c>
      <c r="B2466" s="83" t="s">
        <v>981</v>
      </c>
      <c r="C2466" s="43" t="s">
        <v>1</v>
      </c>
      <c r="D2466" s="84"/>
      <c r="E2466" s="132">
        <v>154786</v>
      </c>
      <c r="F2466" s="90">
        <v>44031</v>
      </c>
      <c r="G2466" s="85" t="s">
        <v>234</v>
      </c>
    </row>
    <row r="2467" spans="1:7" ht="22.5" customHeight="1" x14ac:dyDescent="0.15">
      <c r="A2467" s="83" t="s">
        <v>458</v>
      </c>
      <c r="B2467" s="83" t="s">
        <v>28</v>
      </c>
      <c r="C2467" s="43" t="s">
        <v>498</v>
      </c>
      <c r="D2467" s="84"/>
      <c r="E2467" s="132" t="s">
        <v>29</v>
      </c>
      <c r="F2467" s="90">
        <v>44034</v>
      </c>
      <c r="G2467" s="85" t="s">
        <v>234</v>
      </c>
    </row>
    <row r="2468" spans="1:7" ht="12" customHeight="1" x14ac:dyDescent="0.15">
      <c r="A2468" s="83" t="s">
        <v>398</v>
      </c>
      <c r="B2468" s="83" t="s">
        <v>1159</v>
      </c>
      <c r="C2468" s="43" t="s">
        <v>901</v>
      </c>
      <c r="D2468" s="84"/>
      <c r="E2468" s="132">
        <v>5</v>
      </c>
      <c r="F2468" s="90">
        <v>44037</v>
      </c>
      <c r="G2468" s="85" t="s">
        <v>234</v>
      </c>
    </row>
    <row r="2469" spans="1:7" ht="33.75" customHeight="1" x14ac:dyDescent="0.15">
      <c r="A2469" s="83" t="s">
        <v>401</v>
      </c>
      <c r="B2469" s="83" t="s">
        <v>1159</v>
      </c>
      <c r="C2469" s="43" t="s">
        <v>896</v>
      </c>
      <c r="D2469" s="84"/>
      <c r="E2469" s="132">
        <v>5</v>
      </c>
      <c r="F2469" s="90">
        <v>44037</v>
      </c>
      <c r="G2469" s="85" t="s">
        <v>234</v>
      </c>
    </row>
    <row r="2470" spans="1:7" ht="22.5" customHeight="1" x14ac:dyDescent="0.2">
      <c r="A2470" s="113" t="s">
        <v>887</v>
      </c>
      <c r="B2470" s="113" t="s">
        <v>28</v>
      </c>
      <c r="C2470" s="78" t="s">
        <v>911</v>
      </c>
      <c r="F2470" s="136">
        <v>44041</v>
      </c>
      <c r="G2470" s="25" t="s">
        <v>234</v>
      </c>
    </row>
    <row r="2471" spans="1:7" ht="22.5" customHeight="1" x14ac:dyDescent="0.15">
      <c r="A2471" s="83" t="s">
        <v>905</v>
      </c>
      <c r="B2471" s="83" t="s">
        <v>28</v>
      </c>
      <c r="C2471" s="43" t="s">
        <v>908</v>
      </c>
      <c r="D2471" s="84"/>
      <c r="E2471" s="132" t="s">
        <v>29</v>
      </c>
      <c r="F2471" s="90">
        <v>44043</v>
      </c>
      <c r="G2471" s="85" t="s">
        <v>234</v>
      </c>
    </row>
    <row r="2472" spans="1:7" ht="22.5" customHeight="1" x14ac:dyDescent="0.15">
      <c r="A2472" s="83" t="s">
        <v>783</v>
      </c>
      <c r="B2472" s="83" t="s">
        <v>981</v>
      </c>
      <c r="C2472" s="43" t="s">
        <v>10</v>
      </c>
      <c r="D2472" s="84"/>
      <c r="E2472" s="132">
        <v>154830</v>
      </c>
      <c r="F2472" s="90">
        <v>44043</v>
      </c>
      <c r="G2472" s="85" t="s">
        <v>234</v>
      </c>
    </row>
    <row r="2473" spans="1:7" ht="12" customHeight="1" x14ac:dyDescent="0.15">
      <c r="A2473" s="83" t="s">
        <v>788</v>
      </c>
      <c r="B2473" s="83" t="s">
        <v>981</v>
      </c>
      <c r="C2473" s="43" t="s">
        <v>31</v>
      </c>
      <c r="D2473" s="84"/>
      <c r="E2473" s="132">
        <v>154864</v>
      </c>
      <c r="F2473" s="90">
        <v>44046</v>
      </c>
      <c r="G2473" s="85" t="s">
        <v>234</v>
      </c>
    </row>
    <row r="2474" spans="1:7" ht="12" customHeight="1" x14ac:dyDescent="0.2">
      <c r="A2474" s="113" t="s">
        <v>887</v>
      </c>
      <c r="B2474" s="113" t="s">
        <v>28</v>
      </c>
      <c r="C2474" s="78" t="s">
        <v>926</v>
      </c>
      <c r="E2474" s="131" t="s">
        <v>29</v>
      </c>
      <c r="F2474" s="136">
        <v>44053</v>
      </c>
      <c r="G2474" s="25" t="s">
        <v>234</v>
      </c>
    </row>
    <row r="2475" spans="1:7" ht="22.5" customHeight="1" x14ac:dyDescent="0.15">
      <c r="A2475" s="83" t="s">
        <v>863</v>
      </c>
      <c r="B2475" s="83" t="s">
        <v>28</v>
      </c>
      <c r="C2475" s="43" t="s">
        <v>862</v>
      </c>
      <c r="D2475" s="84"/>
      <c r="E2475" s="132" t="s">
        <v>29</v>
      </c>
      <c r="F2475" s="90">
        <v>44054</v>
      </c>
      <c r="G2475" s="85" t="s">
        <v>234</v>
      </c>
    </row>
    <row r="2476" spans="1:7" ht="22.5" customHeight="1" x14ac:dyDescent="0.2">
      <c r="A2476" s="83" t="s">
        <v>644</v>
      </c>
      <c r="B2476" s="83" t="s">
        <v>28</v>
      </c>
      <c r="C2476" s="43" t="s">
        <v>860</v>
      </c>
      <c r="D2476" s="112" t="s">
        <v>859</v>
      </c>
      <c r="E2476" s="132" t="s">
        <v>29</v>
      </c>
      <c r="F2476" s="90">
        <v>44055</v>
      </c>
      <c r="G2476" s="25" t="s">
        <v>234</v>
      </c>
    </row>
    <row r="2477" spans="1:7" ht="12" customHeight="1" x14ac:dyDescent="0.2">
      <c r="A2477" s="83" t="s">
        <v>658</v>
      </c>
      <c r="B2477" s="83" t="s">
        <v>215</v>
      </c>
      <c r="C2477" s="43" t="s">
        <v>873</v>
      </c>
      <c r="D2477" s="84"/>
      <c r="E2477" s="132" t="s">
        <v>29</v>
      </c>
      <c r="F2477" s="90">
        <v>44055</v>
      </c>
      <c r="G2477" s="25" t="s">
        <v>234</v>
      </c>
    </row>
    <row r="2478" spans="1:7" ht="12" customHeight="1" x14ac:dyDescent="0.15">
      <c r="A2478" s="83" t="s">
        <v>837</v>
      </c>
      <c r="B2478" s="83" t="s">
        <v>28</v>
      </c>
      <c r="C2478" s="43" t="s">
        <v>842</v>
      </c>
      <c r="D2478" s="84"/>
      <c r="E2478" s="132" t="s">
        <v>29</v>
      </c>
      <c r="F2478" s="90">
        <v>44056</v>
      </c>
      <c r="G2478" s="85" t="s">
        <v>234</v>
      </c>
    </row>
    <row r="2479" spans="1:7" ht="12.75" customHeight="1" x14ac:dyDescent="0.15">
      <c r="A2479" s="83" t="s">
        <v>798</v>
      </c>
      <c r="B2479" s="83" t="s">
        <v>981</v>
      </c>
      <c r="C2479" s="43" t="s">
        <v>834</v>
      </c>
      <c r="D2479" s="84"/>
      <c r="E2479" s="132">
        <v>154889</v>
      </c>
      <c r="F2479" s="90">
        <v>44056</v>
      </c>
      <c r="G2479" s="85" t="s">
        <v>234</v>
      </c>
    </row>
    <row r="2480" spans="1:7" ht="33.75" customHeight="1" x14ac:dyDescent="0.2">
      <c r="A2480" s="113" t="s">
        <v>786</v>
      </c>
      <c r="B2480" s="113" t="s">
        <v>981</v>
      </c>
      <c r="C2480" s="78" t="s">
        <v>910</v>
      </c>
      <c r="E2480" s="131">
        <v>154897</v>
      </c>
      <c r="F2480" s="136">
        <v>44057</v>
      </c>
      <c r="G2480" s="25" t="s">
        <v>234</v>
      </c>
    </row>
    <row r="2481" spans="1:7" ht="22.5" customHeight="1" x14ac:dyDescent="0.15">
      <c r="A2481" s="113" t="s">
        <v>955</v>
      </c>
      <c r="B2481" s="113" t="s">
        <v>1157</v>
      </c>
      <c r="C2481" s="78" t="s">
        <v>956</v>
      </c>
      <c r="D2481" s="84"/>
      <c r="E2481" s="132">
        <v>56212</v>
      </c>
      <c r="F2481" s="90">
        <v>44063</v>
      </c>
      <c r="G2481" s="85" t="s">
        <v>234</v>
      </c>
    </row>
    <row r="2482" spans="1:7" ht="12" customHeight="1" x14ac:dyDescent="0.15">
      <c r="A2482" s="83" t="s">
        <v>789</v>
      </c>
      <c r="B2482" s="83" t="s">
        <v>981</v>
      </c>
      <c r="C2482" s="43" t="s">
        <v>864</v>
      </c>
      <c r="D2482" s="84"/>
      <c r="E2482" s="132">
        <v>154959</v>
      </c>
      <c r="F2482" s="90">
        <v>44065</v>
      </c>
      <c r="G2482" s="85" t="s">
        <v>234</v>
      </c>
    </row>
    <row r="2483" spans="1:7" ht="33.75" customHeight="1" x14ac:dyDescent="0.15">
      <c r="A2483" s="83" t="s">
        <v>804</v>
      </c>
      <c r="B2483" s="83" t="s">
        <v>981</v>
      </c>
      <c r="C2483" s="43" t="s">
        <v>284</v>
      </c>
      <c r="D2483" s="84"/>
      <c r="E2483" s="132">
        <v>154959</v>
      </c>
      <c r="F2483" s="90">
        <v>44065</v>
      </c>
      <c r="G2483" s="85" t="s">
        <v>234</v>
      </c>
    </row>
    <row r="2484" spans="1:7" ht="12" customHeight="1" x14ac:dyDescent="0.2">
      <c r="A2484" s="113" t="s">
        <v>401</v>
      </c>
      <c r="B2484" s="83" t="s">
        <v>1159</v>
      </c>
      <c r="C2484" s="78" t="s">
        <v>903</v>
      </c>
      <c r="E2484" s="131">
        <v>10</v>
      </c>
      <c r="F2484" s="136">
        <v>44071</v>
      </c>
      <c r="G2484" s="25" t="s">
        <v>234</v>
      </c>
    </row>
    <row r="2485" spans="1:7" ht="33.75" customHeight="1" x14ac:dyDescent="0.15">
      <c r="A2485" s="83" t="s">
        <v>915</v>
      </c>
      <c r="B2485" s="83" t="s">
        <v>28</v>
      </c>
      <c r="C2485" s="43" t="s">
        <v>916</v>
      </c>
      <c r="D2485" s="84"/>
      <c r="E2485" s="132" t="s">
        <v>29</v>
      </c>
      <c r="F2485" s="90">
        <v>44072</v>
      </c>
      <c r="G2485" s="85" t="s">
        <v>234</v>
      </c>
    </row>
    <row r="2486" spans="1:7" ht="33.75" customHeight="1" x14ac:dyDescent="0.15">
      <c r="A2486" s="83" t="s">
        <v>462</v>
      </c>
      <c r="B2486" s="83" t="s">
        <v>28</v>
      </c>
      <c r="C2486" s="43" t="s">
        <v>914</v>
      </c>
      <c r="D2486" s="84"/>
      <c r="E2486" s="132" t="s">
        <v>29</v>
      </c>
      <c r="F2486" s="90">
        <v>44072</v>
      </c>
      <c r="G2486" s="85" t="s">
        <v>234</v>
      </c>
    </row>
    <row r="2487" spans="1:7" ht="71.25" customHeight="1" x14ac:dyDescent="0.15">
      <c r="A2487" s="83" t="s">
        <v>907</v>
      </c>
      <c r="B2487" s="83" t="s">
        <v>28</v>
      </c>
      <c r="C2487" s="43" t="s">
        <v>909</v>
      </c>
      <c r="D2487" s="84"/>
      <c r="E2487" s="132" t="s">
        <v>29</v>
      </c>
      <c r="F2487" s="90">
        <v>44073</v>
      </c>
      <c r="G2487" s="85" t="s">
        <v>234</v>
      </c>
    </row>
    <row r="2488" spans="1:7" ht="12" customHeight="1" x14ac:dyDescent="0.15">
      <c r="A2488" s="83" t="s">
        <v>912</v>
      </c>
      <c r="B2488" s="83" t="s">
        <v>28</v>
      </c>
      <c r="C2488" s="43" t="s">
        <v>913</v>
      </c>
      <c r="D2488" s="84"/>
      <c r="E2488" s="132" t="s">
        <v>29</v>
      </c>
      <c r="F2488" s="90">
        <v>44073</v>
      </c>
      <c r="G2488" s="85" t="s">
        <v>234</v>
      </c>
    </row>
    <row r="2489" spans="1:7" ht="12" customHeight="1" x14ac:dyDescent="0.15">
      <c r="A2489" s="83" t="s">
        <v>457</v>
      </c>
      <c r="B2489" s="83" t="s">
        <v>28</v>
      </c>
      <c r="C2489" s="43" t="s">
        <v>836</v>
      </c>
      <c r="D2489" s="84"/>
      <c r="E2489" s="132" t="s">
        <v>29</v>
      </c>
      <c r="F2489" s="90">
        <v>44073</v>
      </c>
      <c r="G2489" s="85" t="s">
        <v>234</v>
      </c>
    </row>
    <row r="2490" spans="1:7" ht="12" customHeight="1" x14ac:dyDescent="0.15">
      <c r="A2490" s="83" t="s">
        <v>438</v>
      </c>
      <c r="B2490" s="113" t="s">
        <v>1157</v>
      </c>
      <c r="C2490" s="43" t="s">
        <v>156</v>
      </c>
      <c r="D2490" s="84"/>
      <c r="E2490" s="132">
        <v>56225</v>
      </c>
      <c r="F2490" s="90">
        <v>44079</v>
      </c>
      <c r="G2490" s="85" t="s">
        <v>234</v>
      </c>
    </row>
    <row r="2491" spans="1:7" ht="12.75" customHeight="1" x14ac:dyDescent="0.15">
      <c r="A2491" s="83" t="s">
        <v>795</v>
      </c>
      <c r="B2491" s="83" t="s">
        <v>981</v>
      </c>
      <c r="C2491" s="43" t="s">
        <v>305</v>
      </c>
      <c r="D2491" s="84"/>
      <c r="E2491" s="132">
        <v>154999</v>
      </c>
      <c r="F2491" s="90">
        <v>44079</v>
      </c>
      <c r="G2491" s="85" t="s">
        <v>234</v>
      </c>
    </row>
    <row r="2492" spans="1:7" ht="33.75" customHeight="1" x14ac:dyDescent="0.2">
      <c r="A2492" s="113" t="s">
        <v>644</v>
      </c>
      <c r="B2492" s="113" t="s">
        <v>28</v>
      </c>
      <c r="C2492" s="78" t="s">
        <v>860</v>
      </c>
      <c r="D2492" s="112" t="s">
        <v>859</v>
      </c>
      <c r="E2492" s="131" t="s">
        <v>29</v>
      </c>
      <c r="F2492" s="136">
        <v>44085</v>
      </c>
      <c r="G2492" s="25" t="s">
        <v>234</v>
      </c>
    </row>
    <row r="2493" spans="1:7" ht="12" customHeight="1" x14ac:dyDescent="0.15">
      <c r="A2493" s="83" t="s">
        <v>463</v>
      </c>
      <c r="B2493" s="83" t="s">
        <v>28</v>
      </c>
      <c r="C2493" s="43" t="s">
        <v>675</v>
      </c>
      <c r="D2493" s="84"/>
      <c r="E2493" s="132" t="s">
        <v>29</v>
      </c>
      <c r="F2493" s="90">
        <v>44086</v>
      </c>
      <c r="G2493" s="85" t="s">
        <v>234</v>
      </c>
    </row>
    <row r="2494" spans="1:7" ht="22.5" customHeight="1" x14ac:dyDescent="0.15">
      <c r="A2494" s="83" t="s">
        <v>837</v>
      </c>
      <c r="B2494" s="83" t="s">
        <v>28</v>
      </c>
      <c r="C2494" s="43" t="s">
        <v>842</v>
      </c>
      <c r="D2494" s="84"/>
      <c r="E2494" s="132" t="s">
        <v>29</v>
      </c>
      <c r="F2494" s="90">
        <v>44086</v>
      </c>
      <c r="G2494" s="85" t="s">
        <v>234</v>
      </c>
    </row>
    <row r="2495" spans="1:7" ht="33.75" customHeight="1" x14ac:dyDescent="0.15">
      <c r="A2495" s="83" t="s">
        <v>776</v>
      </c>
      <c r="B2495" s="83" t="s">
        <v>28</v>
      </c>
      <c r="C2495" s="43" t="s">
        <v>919</v>
      </c>
      <c r="D2495" s="84"/>
      <c r="E2495" s="132" t="s">
        <v>29</v>
      </c>
      <c r="F2495" s="90">
        <v>44088</v>
      </c>
      <c r="G2495" s="85" t="s">
        <v>234</v>
      </c>
    </row>
    <row r="2496" spans="1:7" ht="12.75" customHeight="1" x14ac:dyDescent="0.2">
      <c r="A2496" s="113" t="s">
        <v>465</v>
      </c>
      <c r="B2496" s="113" t="s">
        <v>28</v>
      </c>
      <c r="C2496" s="78" t="s">
        <v>328</v>
      </c>
      <c r="E2496" s="131" t="s">
        <v>29</v>
      </c>
      <c r="F2496" s="136">
        <v>44090</v>
      </c>
      <c r="G2496" s="25" t="s">
        <v>234</v>
      </c>
    </row>
    <row r="2497" spans="1:7" ht="66" customHeight="1" x14ac:dyDescent="0.15">
      <c r="A2497" s="83" t="s">
        <v>419</v>
      </c>
      <c r="B2497" s="113" t="s">
        <v>1157</v>
      </c>
      <c r="C2497" s="43" t="s">
        <v>920</v>
      </c>
      <c r="D2497" s="84"/>
      <c r="E2497" s="132">
        <v>56241</v>
      </c>
      <c r="F2497" s="90">
        <v>44091</v>
      </c>
      <c r="G2497" s="85" t="s">
        <v>234</v>
      </c>
    </row>
    <row r="2498" spans="1:7" ht="12" customHeight="1" x14ac:dyDescent="0.15">
      <c r="A2498" s="113" t="s">
        <v>955</v>
      </c>
      <c r="B2498" s="113" t="s">
        <v>1157</v>
      </c>
      <c r="C2498" s="78" t="s">
        <v>956</v>
      </c>
      <c r="D2498" s="84"/>
      <c r="E2498" s="132">
        <v>56242</v>
      </c>
      <c r="F2498" s="90">
        <v>44093</v>
      </c>
      <c r="G2498" s="85" t="s">
        <v>234</v>
      </c>
    </row>
    <row r="2499" spans="1:7" ht="12" customHeight="1" x14ac:dyDescent="0.15">
      <c r="A2499" s="83" t="s">
        <v>640</v>
      </c>
      <c r="B2499" s="83" t="s">
        <v>28</v>
      </c>
      <c r="C2499" s="43" t="s">
        <v>641</v>
      </c>
      <c r="D2499" s="84"/>
      <c r="E2499" s="132" t="s">
        <v>29</v>
      </c>
      <c r="F2499" s="90">
        <v>44096</v>
      </c>
      <c r="G2499" s="85" t="s">
        <v>234</v>
      </c>
    </row>
    <row r="2500" spans="1:7" ht="36.75" customHeight="1" x14ac:dyDescent="0.15">
      <c r="A2500" s="83" t="s">
        <v>483</v>
      </c>
      <c r="B2500" s="83" t="s">
        <v>1149</v>
      </c>
      <c r="C2500" s="43" t="s">
        <v>921</v>
      </c>
      <c r="D2500" s="126" t="s">
        <v>859</v>
      </c>
      <c r="E2500" s="132" t="s">
        <v>29</v>
      </c>
      <c r="F2500" s="90">
        <v>44098</v>
      </c>
      <c r="G2500" s="85" t="s">
        <v>234</v>
      </c>
    </row>
    <row r="2501" spans="1:7" ht="67.5" customHeight="1" x14ac:dyDescent="0.15">
      <c r="A2501" s="83" t="s">
        <v>401</v>
      </c>
      <c r="B2501" s="83" t="s">
        <v>1159</v>
      </c>
      <c r="C2501" s="43" t="s">
        <v>903</v>
      </c>
      <c r="D2501" s="84"/>
      <c r="E2501" s="132">
        <v>15</v>
      </c>
      <c r="F2501" s="90">
        <v>44099</v>
      </c>
      <c r="G2501" s="85" t="s">
        <v>234</v>
      </c>
    </row>
    <row r="2502" spans="1:7" ht="22.5" customHeight="1" x14ac:dyDescent="0.15">
      <c r="A2502" s="83" t="s">
        <v>438</v>
      </c>
      <c r="B2502" s="113" t="s">
        <v>1157</v>
      </c>
      <c r="C2502" s="43" t="s">
        <v>156</v>
      </c>
      <c r="D2502" s="84"/>
      <c r="E2502" s="132">
        <v>56338</v>
      </c>
      <c r="F2502" s="90">
        <v>44099</v>
      </c>
      <c r="G2502" s="85" t="s">
        <v>234</v>
      </c>
    </row>
    <row r="2503" spans="1:7" ht="56.25" customHeight="1" x14ac:dyDescent="0.15">
      <c r="A2503" s="83" t="s">
        <v>439</v>
      </c>
      <c r="B2503" s="113" t="s">
        <v>1157</v>
      </c>
      <c r="C2503" s="43" t="s">
        <v>489</v>
      </c>
      <c r="D2503" s="84"/>
      <c r="E2503" s="132">
        <v>56338</v>
      </c>
      <c r="F2503" s="90">
        <v>44099</v>
      </c>
      <c r="G2503" s="85" t="s">
        <v>234</v>
      </c>
    </row>
    <row r="2504" spans="1:7" ht="12" customHeight="1" x14ac:dyDescent="0.15">
      <c r="A2504" s="83" t="s">
        <v>685</v>
      </c>
      <c r="B2504" s="83" t="s">
        <v>28</v>
      </c>
      <c r="C2504" s="43" t="s">
        <v>923</v>
      </c>
      <c r="D2504" s="84"/>
      <c r="E2504" s="132" t="s">
        <v>29</v>
      </c>
      <c r="F2504" s="90">
        <v>44105</v>
      </c>
      <c r="G2504" s="85" t="s">
        <v>234</v>
      </c>
    </row>
    <row r="2505" spans="1:7" ht="33.75" customHeight="1" x14ac:dyDescent="0.15">
      <c r="A2505" s="83" t="s">
        <v>795</v>
      </c>
      <c r="B2505" s="83" t="s">
        <v>981</v>
      </c>
      <c r="C2505" s="43" t="s">
        <v>305</v>
      </c>
      <c r="D2505" s="84"/>
      <c r="E2505" s="132">
        <v>155122</v>
      </c>
      <c r="F2505" s="90">
        <v>44109</v>
      </c>
      <c r="G2505" s="85" t="s">
        <v>234</v>
      </c>
    </row>
    <row r="2506" spans="1:7" ht="12" customHeight="1" x14ac:dyDescent="0.15">
      <c r="A2506" s="83" t="s">
        <v>887</v>
      </c>
      <c r="B2506" s="113" t="s">
        <v>981</v>
      </c>
      <c r="C2506" s="43" t="s">
        <v>925</v>
      </c>
      <c r="D2506" s="112" t="s">
        <v>859</v>
      </c>
      <c r="E2506" s="132">
        <v>155133</v>
      </c>
      <c r="F2506" s="90">
        <v>44112</v>
      </c>
      <c r="G2506" s="85" t="s">
        <v>234</v>
      </c>
    </row>
    <row r="2507" spans="1:7" ht="12.75" customHeight="1" x14ac:dyDescent="0.2">
      <c r="A2507" s="113" t="s">
        <v>863</v>
      </c>
      <c r="B2507" s="113" t="s">
        <v>28</v>
      </c>
      <c r="C2507" s="78" t="s">
        <v>862</v>
      </c>
      <c r="E2507" s="131" t="s">
        <v>29</v>
      </c>
      <c r="F2507" s="136">
        <v>44114</v>
      </c>
      <c r="G2507" s="25" t="s">
        <v>234</v>
      </c>
    </row>
    <row r="2508" spans="1:7" ht="22.5" customHeight="1" x14ac:dyDescent="0.15">
      <c r="A2508" s="83" t="s">
        <v>800</v>
      </c>
      <c r="B2508" s="83" t="s">
        <v>981</v>
      </c>
      <c r="C2508" s="43" t="s">
        <v>970</v>
      </c>
      <c r="D2508" s="116" t="s">
        <v>859</v>
      </c>
      <c r="E2508" s="132">
        <v>155163</v>
      </c>
      <c r="F2508" s="90">
        <v>44118</v>
      </c>
      <c r="G2508" s="85" t="s">
        <v>234</v>
      </c>
    </row>
    <row r="2509" spans="1:7" ht="12" customHeight="1" x14ac:dyDescent="0.15">
      <c r="A2509" s="83" t="s">
        <v>443</v>
      </c>
      <c r="B2509" s="113" t="s">
        <v>1157</v>
      </c>
      <c r="C2509" s="43" t="s">
        <v>1</v>
      </c>
      <c r="D2509" s="84"/>
      <c r="E2509" s="132">
        <v>56377</v>
      </c>
      <c r="F2509" s="90">
        <v>44120</v>
      </c>
      <c r="G2509" s="85" t="s">
        <v>234</v>
      </c>
    </row>
    <row r="2510" spans="1:7" ht="12.75" customHeight="1" x14ac:dyDescent="0.15">
      <c r="A2510" s="113" t="s">
        <v>955</v>
      </c>
      <c r="B2510" s="113" t="s">
        <v>1157</v>
      </c>
      <c r="C2510" s="78" t="s">
        <v>956</v>
      </c>
      <c r="D2510" s="84"/>
      <c r="E2510" s="132">
        <v>56684</v>
      </c>
      <c r="F2510" s="90">
        <v>44123</v>
      </c>
      <c r="G2510" s="85" t="s">
        <v>234</v>
      </c>
    </row>
    <row r="2511" spans="1:7" ht="22.5" customHeight="1" x14ac:dyDescent="0.15">
      <c r="A2511" s="83" t="s">
        <v>467</v>
      </c>
      <c r="B2511" s="83" t="s">
        <v>28</v>
      </c>
      <c r="C2511" s="43" t="s">
        <v>928</v>
      </c>
      <c r="D2511" s="112" t="s">
        <v>859</v>
      </c>
      <c r="E2511" s="132" t="s">
        <v>29</v>
      </c>
      <c r="F2511" s="90">
        <v>44129</v>
      </c>
      <c r="G2511" s="85" t="s">
        <v>234</v>
      </c>
    </row>
    <row r="2512" spans="1:7" ht="12" customHeight="1" x14ac:dyDescent="0.15">
      <c r="A2512" s="83" t="s">
        <v>438</v>
      </c>
      <c r="B2512" s="113" t="s">
        <v>1157</v>
      </c>
      <c r="C2512" s="43" t="s">
        <v>156</v>
      </c>
      <c r="D2512" s="84"/>
      <c r="E2512" s="132">
        <v>57153</v>
      </c>
      <c r="F2512" s="90">
        <v>44130</v>
      </c>
      <c r="G2512" s="85" t="s">
        <v>234</v>
      </c>
    </row>
    <row r="2513" spans="1:7" ht="22.5" customHeight="1" x14ac:dyDescent="0.2">
      <c r="A2513" s="113" t="s">
        <v>795</v>
      </c>
      <c r="B2513" s="113" t="s">
        <v>981</v>
      </c>
      <c r="C2513" s="78" t="s">
        <v>305</v>
      </c>
      <c r="E2513" s="131">
        <v>155236</v>
      </c>
      <c r="F2513" s="136">
        <v>44139</v>
      </c>
      <c r="G2513" s="25" t="s">
        <v>234</v>
      </c>
    </row>
    <row r="2514" spans="1:7" ht="12" customHeight="1" x14ac:dyDescent="0.15">
      <c r="A2514" s="83" t="s">
        <v>401</v>
      </c>
      <c r="B2514" s="83" t="s">
        <v>1159</v>
      </c>
      <c r="C2514" s="43" t="s">
        <v>903</v>
      </c>
      <c r="D2514" s="84"/>
      <c r="E2514" s="132">
        <v>20</v>
      </c>
      <c r="F2514" s="90">
        <v>44141</v>
      </c>
      <c r="G2514" s="85" t="s">
        <v>234</v>
      </c>
    </row>
    <row r="2515" spans="1:7" ht="22.5" customHeight="1" x14ac:dyDescent="0.15">
      <c r="A2515" s="83" t="s">
        <v>474</v>
      </c>
      <c r="B2515" s="83" t="s">
        <v>216</v>
      </c>
      <c r="C2515" s="43" t="s">
        <v>499</v>
      </c>
      <c r="D2515" s="84"/>
      <c r="E2515" s="132" t="s">
        <v>29</v>
      </c>
      <c r="F2515" s="90">
        <v>44142</v>
      </c>
      <c r="G2515" s="85" t="s">
        <v>234</v>
      </c>
    </row>
    <row r="2516" spans="1:7" ht="22.5" customHeight="1" x14ac:dyDescent="0.15">
      <c r="A2516" s="83" t="s">
        <v>455</v>
      </c>
      <c r="B2516" s="83" t="s">
        <v>28</v>
      </c>
      <c r="C2516" s="43" t="s">
        <v>930</v>
      </c>
      <c r="D2516" s="84"/>
      <c r="E2516" s="132" t="s">
        <v>29</v>
      </c>
      <c r="F2516" s="90">
        <v>44143</v>
      </c>
      <c r="G2516" s="85" t="s">
        <v>234</v>
      </c>
    </row>
    <row r="2517" spans="1:7" ht="12.75" customHeight="1" x14ac:dyDescent="0.15">
      <c r="A2517" s="83" t="s">
        <v>644</v>
      </c>
      <c r="B2517" s="83" t="s">
        <v>28</v>
      </c>
      <c r="C2517" s="43" t="s">
        <v>860</v>
      </c>
      <c r="D2517" s="112" t="s">
        <v>859</v>
      </c>
      <c r="E2517" s="132">
        <v>1.1000000000000001</v>
      </c>
      <c r="F2517" s="90">
        <v>44145</v>
      </c>
      <c r="G2517" s="85" t="s">
        <v>234</v>
      </c>
    </row>
    <row r="2518" spans="1:7" ht="67.5" customHeight="1" x14ac:dyDescent="0.15">
      <c r="A2518" s="83" t="s">
        <v>837</v>
      </c>
      <c r="B2518" s="83" t="s">
        <v>28</v>
      </c>
      <c r="C2518" s="43" t="s">
        <v>842</v>
      </c>
      <c r="D2518" s="84"/>
      <c r="E2518" s="132" t="s">
        <v>29</v>
      </c>
      <c r="F2518" s="90">
        <v>44145</v>
      </c>
      <c r="G2518" s="85" t="s">
        <v>234</v>
      </c>
    </row>
    <row r="2519" spans="1:7" ht="12.75" customHeight="1" x14ac:dyDescent="0.15">
      <c r="A2519" s="83" t="s">
        <v>792</v>
      </c>
      <c r="B2519" s="83" t="s">
        <v>981</v>
      </c>
      <c r="C2519" s="43" t="s">
        <v>855</v>
      </c>
      <c r="D2519" s="84"/>
      <c r="E2519" s="132">
        <v>155270</v>
      </c>
      <c r="F2519" s="90">
        <v>44145</v>
      </c>
      <c r="G2519" s="85" t="s">
        <v>234</v>
      </c>
    </row>
    <row r="2520" spans="1:7" ht="12" customHeight="1" x14ac:dyDescent="0.15">
      <c r="A2520" s="113" t="s">
        <v>955</v>
      </c>
      <c r="B2520" s="113" t="s">
        <v>1157</v>
      </c>
      <c r="C2520" s="78" t="s">
        <v>956</v>
      </c>
      <c r="D2520" s="84"/>
      <c r="E2520" s="132">
        <v>57236</v>
      </c>
      <c r="F2520" s="90">
        <v>44153</v>
      </c>
      <c r="G2520" s="85" t="s">
        <v>234</v>
      </c>
    </row>
    <row r="2521" spans="1:7" ht="12" customHeight="1" x14ac:dyDescent="0.2">
      <c r="A2521" s="113" t="s">
        <v>458</v>
      </c>
      <c r="B2521" s="113" t="s">
        <v>28</v>
      </c>
      <c r="C2521" s="78" t="s">
        <v>498</v>
      </c>
      <c r="E2521" s="131" t="s">
        <v>29</v>
      </c>
      <c r="F2521" s="136">
        <v>44154</v>
      </c>
      <c r="G2521" s="25" t="s">
        <v>234</v>
      </c>
    </row>
    <row r="2522" spans="1:7" ht="45" customHeight="1" x14ac:dyDescent="0.2">
      <c r="A2522" s="113" t="s">
        <v>887</v>
      </c>
      <c r="B2522" s="113" t="s">
        <v>28</v>
      </c>
      <c r="C2522" s="78" t="s">
        <v>931</v>
      </c>
      <c r="E2522" s="131" t="s">
        <v>29</v>
      </c>
      <c r="F2522" s="136">
        <v>44154</v>
      </c>
      <c r="G2522" s="25" t="s">
        <v>234</v>
      </c>
    </row>
    <row r="2523" spans="1:7" ht="45" customHeight="1" x14ac:dyDescent="0.15">
      <c r="A2523" s="83" t="s">
        <v>428</v>
      </c>
      <c r="B2523" s="113" t="s">
        <v>1157</v>
      </c>
      <c r="C2523" s="43" t="s">
        <v>864</v>
      </c>
      <c r="D2523" s="84"/>
      <c r="E2523" s="132">
        <v>57243</v>
      </c>
      <c r="F2523" s="90">
        <v>44155</v>
      </c>
      <c r="G2523" s="85" t="s">
        <v>234</v>
      </c>
    </row>
    <row r="2524" spans="1:7" ht="22.5" customHeight="1" x14ac:dyDescent="0.15">
      <c r="A2524" s="83" t="s">
        <v>789</v>
      </c>
      <c r="B2524" s="83" t="s">
        <v>981</v>
      </c>
      <c r="C2524" s="43" t="s">
        <v>864</v>
      </c>
      <c r="D2524" s="84"/>
      <c r="E2524" s="132">
        <v>155312</v>
      </c>
      <c r="F2524" s="90">
        <v>44155</v>
      </c>
      <c r="G2524" s="85" t="s">
        <v>234</v>
      </c>
    </row>
    <row r="2525" spans="1:7" ht="45" customHeight="1" x14ac:dyDescent="0.2">
      <c r="B2525" s="113" t="s">
        <v>943</v>
      </c>
      <c r="C2525" s="78" t="s">
        <v>944</v>
      </c>
      <c r="F2525" s="136">
        <v>44156</v>
      </c>
      <c r="G2525" s="25" t="s">
        <v>234</v>
      </c>
    </row>
    <row r="2526" spans="1:7" ht="22.5" customHeight="1" x14ac:dyDescent="0.15">
      <c r="A2526" s="83" t="s">
        <v>438</v>
      </c>
      <c r="B2526" s="113" t="s">
        <v>1157</v>
      </c>
      <c r="C2526" s="43" t="s">
        <v>932</v>
      </c>
      <c r="D2526" s="84"/>
      <c r="E2526" s="132">
        <v>57251</v>
      </c>
      <c r="F2526" s="90">
        <v>44160</v>
      </c>
      <c r="G2526" s="85" t="s">
        <v>234</v>
      </c>
    </row>
    <row r="2527" spans="1:7" ht="22.5" customHeight="1" x14ac:dyDescent="0.15">
      <c r="A2527" s="83" t="s">
        <v>398</v>
      </c>
      <c r="B2527" s="83" t="s">
        <v>1159</v>
      </c>
      <c r="C2527" s="43" t="s">
        <v>902</v>
      </c>
      <c r="D2527" s="84"/>
      <c r="E2527" s="132">
        <v>23</v>
      </c>
      <c r="F2527" s="90">
        <v>44163</v>
      </c>
      <c r="G2527" s="85" t="s">
        <v>234</v>
      </c>
    </row>
    <row r="2528" spans="1:7" ht="22.5" customHeight="1" x14ac:dyDescent="0.15">
      <c r="A2528" s="83" t="s">
        <v>777</v>
      </c>
      <c r="B2528" s="83" t="s">
        <v>1159</v>
      </c>
      <c r="C2528" s="43" t="s">
        <v>933</v>
      </c>
      <c r="D2528" s="84"/>
      <c r="E2528" s="132">
        <v>23</v>
      </c>
      <c r="F2528" s="90">
        <v>44163</v>
      </c>
      <c r="G2528" s="85" t="s">
        <v>234</v>
      </c>
    </row>
    <row r="2529" spans="1:7" ht="12" customHeight="1" x14ac:dyDescent="0.15">
      <c r="A2529" s="83" t="s">
        <v>400</v>
      </c>
      <c r="B2529" s="83" t="s">
        <v>1159</v>
      </c>
      <c r="C2529" s="43" t="s">
        <v>893</v>
      </c>
      <c r="D2529" s="84"/>
      <c r="E2529" s="132">
        <v>23</v>
      </c>
      <c r="F2529" s="90">
        <v>44163</v>
      </c>
      <c r="G2529" s="85" t="s">
        <v>234</v>
      </c>
    </row>
    <row r="2530" spans="1:7" ht="12" customHeight="1" x14ac:dyDescent="0.15">
      <c r="A2530" s="83" t="s">
        <v>401</v>
      </c>
      <c r="B2530" s="83" t="s">
        <v>1159</v>
      </c>
      <c r="C2530" s="43" t="s">
        <v>903</v>
      </c>
      <c r="D2530" s="84"/>
      <c r="E2530" s="132">
        <v>23</v>
      </c>
      <c r="F2530" s="90">
        <v>44163</v>
      </c>
      <c r="G2530" s="85" t="s">
        <v>234</v>
      </c>
    </row>
    <row r="2531" spans="1:7" ht="12" customHeight="1" x14ac:dyDescent="0.15">
      <c r="A2531" s="83" t="s">
        <v>406</v>
      </c>
      <c r="B2531" s="83" t="s">
        <v>1159</v>
      </c>
      <c r="C2531" s="43" t="s">
        <v>895</v>
      </c>
      <c r="D2531" s="84"/>
      <c r="E2531" s="132">
        <v>23</v>
      </c>
      <c r="F2531" s="90">
        <v>44163</v>
      </c>
      <c r="G2531" s="85" t="s">
        <v>234</v>
      </c>
    </row>
    <row r="2532" spans="1:7" ht="12" customHeight="1" x14ac:dyDescent="0.2">
      <c r="A2532" s="113" t="s">
        <v>936</v>
      </c>
      <c r="B2532" s="83" t="s">
        <v>1159</v>
      </c>
      <c r="C2532" s="78" t="s">
        <v>937</v>
      </c>
      <c r="E2532" s="131">
        <v>23</v>
      </c>
      <c r="F2532" s="136">
        <v>44163</v>
      </c>
      <c r="G2532" s="25" t="s">
        <v>234</v>
      </c>
    </row>
    <row r="2533" spans="1:7" ht="12" customHeight="1" x14ac:dyDescent="0.15">
      <c r="A2533" s="83" t="s">
        <v>422</v>
      </c>
      <c r="B2533" s="113" t="s">
        <v>1157</v>
      </c>
      <c r="C2533" s="43" t="s">
        <v>10</v>
      </c>
      <c r="D2533" s="84"/>
      <c r="E2533" s="132">
        <v>57254</v>
      </c>
      <c r="F2533" s="90">
        <v>44166</v>
      </c>
      <c r="G2533" s="85" t="s">
        <v>234</v>
      </c>
    </row>
    <row r="2534" spans="1:7" ht="12" customHeight="1" x14ac:dyDescent="0.15">
      <c r="A2534" s="83" t="s">
        <v>435</v>
      </c>
      <c r="B2534" s="113" t="s">
        <v>1157</v>
      </c>
      <c r="C2534" s="43" t="s">
        <v>285</v>
      </c>
      <c r="D2534" s="84"/>
      <c r="E2534" s="132">
        <v>57254</v>
      </c>
      <c r="F2534" s="90">
        <v>44166</v>
      </c>
      <c r="G2534" s="85" t="s">
        <v>234</v>
      </c>
    </row>
    <row r="2535" spans="1:7" ht="12" customHeight="1" x14ac:dyDescent="0.15">
      <c r="A2535" s="83" t="s">
        <v>795</v>
      </c>
      <c r="B2535" s="83" t="s">
        <v>981</v>
      </c>
      <c r="C2535" s="43" t="s">
        <v>305</v>
      </c>
      <c r="D2535" s="84"/>
      <c r="E2535" s="132">
        <v>155376</v>
      </c>
      <c r="F2535" s="90">
        <v>44169</v>
      </c>
      <c r="G2535" s="85" t="s">
        <v>234</v>
      </c>
    </row>
    <row r="2536" spans="1:7" ht="12" customHeight="1" x14ac:dyDescent="0.15">
      <c r="A2536" s="83" t="s">
        <v>644</v>
      </c>
      <c r="B2536" s="83" t="s">
        <v>28</v>
      </c>
      <c r="C2536" s="43" t="s">
        <v>860</v>
      </c>
      <c r="D2536" s="112" t="s">
        <v>859</v>
      </c>
      <c r="E2536" s="132">
        <v>1.1000000000000001</v>
      </c>
      <c r="F2536" s="90">
        <v>44175</v>
      </c>
      <c r="G2536" s="85" t="s">
        <v>234</v>
      </c>
    </row>
    <row r="2537" spans="1:7" ht="12" customHeight="1" x14ac:dyDescent="0.15">
      <c r="A2537" s="83" t="s">
        <v>837</v>
      </c>
      <c r="B2537" s="83" t="s">
        <v>28</v>
      </c>
      <c r="C2537" s="43" t="s">
        <v>842</v>
      </c>
      <c r="D2537" s="84"/>
      <c r="E2537" s="132" t="s">
        <v>29</v>
      </c>
      <c r="F2537" s="90">
        <v>44175</v>
      </c>
      <c r="G2537" s="85" t="s">
        <v>234</v>
      </c>
    </row>
    <row r="2538" spans="1:7" ht="12.75" customHeight="1" x14ac:dyDescent="0.15">
      <c r="A2538" s="83" t="s">
        <v>659</v>
      </c>
      <c r="B2538" s="83" t="s">
        <v>28</v>
      </c>
      <c r="C2538" s="43" t="s">
        <v>938</v>
      </c>
      <c r="D2538" s="84"/>
      <c r="E2538" s="132" t="s">
        <v>29</v>
      </c>
      <c r="F2538" s="90">
        <v>44177</v>
      </c>
      <c r="G2538" s="85" t="s">
        <v>234</v>
      </c>
    </row>
    <row r="2539" spans="1:7" ht="67.5" customHeight="1" x14ac:dyDescent="0.15">
      <c r="A2539" s="83" t="s">
        <v>463</v>
      </c>
      <c r="B2539" s="83" t="s">
        <v>28</v>
      </c>
      <c r="C2539" s="43" t="s">
        <v>675</v>
      </c>
      <c r="D2539" s="84"/>
      <c r="E2539" s="132" t="s">
        <v>29</v>
      </c>
      <c r="F2539" s="90">
        <v>44177</v>
      </c>
      <c r="G2539" s="85" t="s">
        <v>234</v>
      </c>
    </row>
    <row r="2540" spans="1:7" ht="22.5" customHeight="1" x14ac:dyDescent="0.15">
      <c r="A2540" s="83" t="s">
        <v>465</v>
      </c>
      <c r="B2540" s="83" t="s">
        <v>28</v>
      </c>
      <c r="C2540" s="43" t="s">
        <v>328</v>
      </c>
      <c r="D2540" s="84"/>
      <c r="E2540" s="132" t="s">
        <v>29</v>
      </c>
      <c r="F2540" s="90">
        <v>44179</v>
      </c>
      <c r="G2540" s="85" t="s">
        <v>234</v>
      </c>
    </row>
    <row r="2541" spans="1:7" ht="12.75" customHeight="1" x14ac:dyDescent="0.15">
      <c r="A2541" s="113" t="s">
        <v>955</v>
      </c>
      <c r="B2541" s="113" t="s">
        <v>1157</v>
      </c>
      <c r="C2541" s="78" t="s">
        <v>956</v>
      </c>
      <c r="D2541" s="84"/>
      <c r="E2541" s="132">
        <v>57472</v>
      </c>
      <c r="F2541" s="90">
        <v>44183</v>
      </c>
      <c r="G2541" s="85" t="s">
        <v>234</v>
      </c>
    </row>
    <row r="2542" spans="1:7" ht="12" customHeight="1" x14ac:dyDescent="0.15">
      <c r="A2542" s="83" t="s">
        <v>472</v>
      </c>
      <c r="B2542" s="83" t="s">
        <v>215</v>
      </c>
      <c r="C2542" s="43" t="s">
        <v>939</v>
      </c>
      <c r="D2542" s="112" t="s">
        <v>859</v>
      </c>
      <c r="E2542" s="132" t="s">
        <v>29</v>
      </c>
      <c r="F2542" s="90">
        <v>44183</v>
      </c>
      <c r="G2542" s="85" t="s">
        <v>234</v>
      </c>
    </row>
    <row r="2543" spans="1:7" ht="12" customHeight="1" x14ac:dyDescent="0.15">
      <c r="A2543" s="83" t="s">
        <v>882</v>
      </c>
      <c r="B2543" s="83" t="s">
        <v>215</v>
      </c>
      <c r="C2543" s="43" t="s">
        <v>883</v>
      </c>
      <c r="D2543" s="112" t="s">
        <v>859</v>
      </c>
      <c r="E2543" s="132" t="s">
        <v>29</v>
      </c>
      <c r="F2543" s="90">
        <v>44184</v>
      </c>
      <c r="G2543" s="85" t="s">
        <v>234</v>
      </c>
    </row>
    <row r="2544" spans="1:7" ht="12" customHeight="1" x14ac:dyDescent="0.2">
      <c r="B2544" s="113" t="s">
        <v>943</v>
      </c>
      <c r="C2544" s="78" t="s">
        <v>1020</v>
      </c>
      <c r="F2544" s="136">
        <v>44184</v>
      </c>
      <c r="G2544" s="25" t="s">
        <v>234</v>
      </c>
    </row>
    <row r="2545" spans="1:7" ht="12" customHeight="1" x14ac:dyDescent="0.15">
      <c r="A2545" s="83" t="s">
        <v>640</v>
      </c>
      <c r="B2545" s="83" t="s">
        <v>28</v>
      </c>
      <c r="C2545" s="43" t="s">
        <v>641</v>
      </c>
      <c r="D2545" s="84"/>
      <c r="E2545" s="132" t="s">
        <v>29</v>
      </c>
      <c r="F2545" s="90">
        <v>44186</v>
      </c>
      <c r="G2545" s="85" t="s">
        <v>234</v>
      </c>
    </row>
    <row r="2546" spans="1:7" ht="12" customHeight="1" x14ac:dyDescent="0.2">
      <c r="A2546" s="113" t="s">
        <v>438</v>
      </c>
      <c r="B2546" s="113" t="s">
        <v>1157</v>
      </c>
      <c r="C2546" s="78" t="s">
        <v>156</v>
      </c>
      <c r="E2546" s="131">
        <v>57559</v>
      </c>
      <c r="F2546" s="136">
        <v>44190</v>
      </c>
      <c r="G2546" s="25" t="s">
        <v>234</v>
      </c>
    </row>
    <row r="2547" spans="1:7" ht="12" customHeight="1" x14ac:dyDescent="0.15">
      <c r="A2547" s="83" t="s">
        <v>795</v>
      </c>
      <c r="B2547" s="83" t="s">
        <v>981</v>
      </c>
      <c r="C2547" s="43" t="s">
        <v>305</v>
      </c>
      <c r="D2547" s="84"/>
      <c r="E2547" s="132">
        <v>155445</v>
      </c>
      <c r="F2547" s="90">
        <v>44197</v>
      </c>
      <c r="G2547" s="85" t="s">
        <v>234</v>
      </c>
    </row>
    <row r="2548" spans="1:7" ht="12" customHeight="1" x14ac:dyDescent="0.2">
      <c r="B2548" s="113" t="s">
        <v>943</v>
      </c>
      <c r="C2548" s="78" t="s">
        <v>945</v>
      </c>
      <c r="F2548" s="136">
        <v>44198</v>
      </c>
      <c r="G2548" s="25" t="s">
        <v>234</v>
      </c>
    </row>
    <row r="2549" spans="1:7" ht="12" customHeight="1" x14ac:dyDescent="0.2">
      <c r="B2549" s="113" t="s">
        <v>943</v>
      </c>
      <c r="C2549" s="78" t="s">
        <v>948</v>
      </c>
      <c r="F2549" s="136">
        <v>44198</v>
      </c>
      <c r="G2549" s="25" t="s">
        <v>234</v>
      </c>
    </row>
    <row r="2550" spans="1:7" ht="12" customHeight="1" x14ac:dyDescent="0.15">
      <c r="A2550" s="83" t="s">
        <v>457</v>
      </c>
      <c r="B2550" s="83" t="s">
        <v>28</v>
      </c>
      <c r="C2550" s="43" t="s">
        <v>836</v>
      </c>
      <c r="D2550" s="84"/>
      <c r="E2550" s="132" t="s">
        <v>29</v>
      </c>
      <c r="F2550" s="90">
        <v>44199</v>
      </c>
      <c r="G2550" s="85" t="s">
        <v>234</v>
      </c>
    </row>
    <row r="2551" spans="1:7" ht="12" customHeight="1" x14ac:dyDescent="0.15">
      <c r="A2551" s="83" t="s">
        <v>791</v>
      </c>
      <c r="B2551" s="83" t="s">
        <v>981</v>
      </c>
      <c r="C2551" s="43" t="s">
        <v>126</v>
      </c>
      <c r="D2551" s="84"/>
      <c r="E2551" s="132">
        <v>155459</v>
      </c>
      <c r="F2551" s="90">
        <v>44203</v>
      </c>
      <c r="G2551" s="85" t="s">
        <v>234</v>
      </c>
    </row>
    <row r="2552" spans="1:7" ht="12.75" customHeight="1" x14ac:dyDescent="0.15">
      <c r="A2552" s="83" t="s">
        <v>782</v>
      </c>
      <c r="B2552" s="83" t="s">
        <v>981</v>
      </c>
      <c r="C2552" s="43" t="s">
        <v>79</v>
      </c>
      <c r="D2552" s="84"/>
      <c r="E2552" s="132">
        <v>155459</v>
      </c>
      <c r="F2552" s="90">
        <v>44204</v>
      </c>
      <c r="G2552" s="85" t="s">
        <v>234</v>
      </c>
    </row>
    <row r="2553" spans="1:7" ht="12.75" customHeight="1" x14ac:dyDescent="0.15">
      <c r="A2553" s="83" t="s">
        <v>644</v>
      </c>
      <c r="B2553" s="83" t="s">
        <v>28</v>
      </c>
      <c r="C2553" s="43" t="s">
        <v>860</v>
      </c>
      <c r="D2553" s="112" t="s">
        <v>859</v>
      </c>
      <c r="E2553" s="132">
        <v>1.1000000000000001</v>
      </c>
      <c r="F2553" s="90">
        <v>44205</v>
      </c>
      <c r="G2553" s="85" t="s">
        <v>234</v>
      </c>
    </row>
    <row r="2554" spans="1:7" ht="12.75" customHeight="1" x14ac:dyDescent="0.15">
      <c r="A2554" s="83" t="s">
        <v>837</v>
      </c>
      <c r="B2554" s="83" t="s">
        <v>28</v>
      </c>
      <c r="C2554" s="43" t="s">
        <v>842</v>
      </c>
      <c r="D2554" s="84"/>
      <c r="E2554" s="132" t="s">
        <v>29</v>
      </c>
      <c r="F2554" s="90">
        <v>44205</v>
      </c>
      <c r="G2554" s="85" t="s">
        <v>234</v>
      </c>
    </row>
    <row r="2555" spans="1:7" ht="33.75" customHeight="1" x14ac:dyDescent="0.15">
      <c r="A2555" s="83" t="s">
        <v>790</v>
      </c>
      <c r="B2555" s="83" t="s">
        <v>981</v>
      </c>
      <c r="C2555" s="43" t="s">
        <v>763</v>
      </c>
      <c r="D2555" s="84"/>
      <c r="E2555" s="132">
        <v>155504</v>
      </c>
      <c r="F2555" s="90">
        <v>44208</v>
      </c>
      <c r="G2555" s="85" t="s">
        <v>234</v>
      </c>
    </row>
    <row r="2556" spans="1:7" ht="12.75" customHeight="1" x14ac:dyDescent="0.15">
      <c r="A2556" s="83" t="s">
        <v>793</v>
      </c>
      <c r="B2556" s="83" t="s">
        <v>981</v>
      </c>
      <c r="C2556" s="43" t="s">
        <v>857</v>
      </c>
      <c r="D2556" s="84"/>
      <c r="E2556" s="132">
        <v>155504</v>
      </c>
      <c r="F2556" s="90">
        <v>44208</v>
      </c>
      <c r="G2556" s="85" t="s">
        <v>234</v>
      </c>
    </row>
    <row r="2557" spans="1:7" ht="33.75" customHeight="1" x14ac:dyDescent="0.15">
      <c r="A2557" s="83" t="s">
        <v>794</v>
      </c>
      <c r="B2557" s="83" t="s">
        <v>981</v>
      </c>
      <c r="C2557" s="43" t="s">
        <v>942</v>
      </c>
      <c r="D2557" s="84"/>
      <c r="E2557" s="132">
        <v>155504</v>
      </c>
      <c r="F2557" s="90">
        <v>44208</v>
      </c>
      <c r="G2557" s="85" t="s">
        <v>234</v>
      </c>
    </row>
    <row r="2558" spans="1:7" ht="36" customHeight="1" x14ac:dyDescent="0.15">
      <c r="A2558" s="83" t="s">
        <v>799</v>
      </c>
      <c r="B2558" s="83" t="s">
        <v>981</v>
      </c>
      <c r="C2558" s="43" t="s">
        <v>1</v>
      </c>
      <c r="D2558" s="84"/>
      <c r="E2558" s="132">
        <v>155504</v>
      </c>
      <c r="F2558" s="90">
        <v>44208</v>
      </c>
      <c r="G2558" s="85" t="s">
        <v>234</v>
      </c>
    </row>
    <row r="2559" spans="1:7" ht="22.5" customHeight="1" x14ac:dyDescent="0.2">
      <c r="B2559" s="113" t="s">
        <v>943</v>
      </c>
      <c r="C2559" s="78" t="s">
        <v>946</v>
      </c>
      <c r="F2559" s="136">
        <v>44210</v>
      </c>
      <c r="G2559" s="25" t="s">
        <v>234</v>
      </c>
    </row>
    <row r="2560" spans="1:7" ht="22.5" customHeight="1" x14ac:dyDescent="0.2">
      <c r="B2560" s="113" t="s">
        <v>943</v>
      </c>
      <c r="C2560" s="78" t="s">
        <v>947</v>
      </c>
      <c r="F2560" s="136">
        <v>44212</v>
      </c>
      <c r="G2560" s="25" t="s">
        <v>234</v>
      </c>
    </row>
    <row r="2561" spans="1:7" ht="22.5" customHeight="1" x14ac:dyDescent="0.15">
      <c r="A2561" s="83" t="s">
        <v>458</v>
      </c>
      <c r="B2561" s="83" t="s">
        <v>28</v>
      </c>
      <c r="C2561" s="43" t="s">
        <v>498</v>
      </c>
      <c r="D2561" s="84"/>
      <c r="E2561" s="132" t="s">
        <v>29</v>
      </c>
      <c r="F2561" s="90">
        <v>44214</v>
      </c>
      <c r="G2561" s="85" t="s">
        <v>234</v>
      </c>
    </row>
    <row r="2562" spans="1:7" ht="22.5" customHeight="1" x14ac:dyDescent="0.15">
      <c r="A2562" s="83" t="s">
        <v>785</v>
      </c>
      <c r="B2562" s="83" t="s">
        <v>981</v>
      </c>
      <c r="C2562" s="43" t="s">
        <v>833</v>
      </c>
      <c r="D2562" s="84"/>
      <c r="E2562" s="132">
        <v>155512</v>
      </c>
      <c r="F2562" s="90">
        <v>44219</v>
      </c>
      <c r="G2562" s="85" t="s">
        <v>234</v>
      </c>
    </row>
    <row r="2563" spans="1:7" ht="12.75" customHeight="1" x14ac:dyDescent="0.2">
      <c r="A2563" s="113" t="s">
        <v>438</v>
      </c>
      <c r="B2563" s="113" t="s">
        <v>1157</v>
      </c>
      <c r="C2563" s="78" t="s">
        <v>156</v>
      </c>
      <c r="E2563" s="131">
        <v>58129</v>
      </c>
      <c r="F2563" s="136">
        <v>44220</v>
      </c>
      <c r="G2563" s="25" t="s">
        <v>234</v>
      </c>
    </row>
    <row r="2564" spans="1:7" ht="12.75" customHeight="1" x14ac:dyDescent="0.2">
      <c r="A2564" s="113" t="s">
        <v>650</v>
      </c>
      <c r="B2564" s="113" t="s">
        <v>28</v>
      </c>
      <c r="C2564" s="78" t="s">
        <v>651</v>
      </c>
      <c r="E2564" s="131" t="s">
        <v>29</v>
      </c>
      <c r="F2564" s="136">
        <v>44221</v>
      </c>
      <c r="G2564" s="25" t="s">
        <v>234</v>
      </c>
    </row>
    <row r="2565" spans="1:7" ht="12.75" customHeight="1" x14ac:dyDescent="0.2">
      <c r="A2565" s="113" t="s">
        <v>783</v>
      </c>
      <c r="B2565" s="113" t="s">
        <v>981</v>
      </c>
      <c r="C2565" s="78" t="s">
        <v>10</v>
      </c>
      <c r="E2565" s="131">
        <v>155518</v>
      </c>
      <c r="F2565" s="136">
        <v>44225</v>
      </c>
      <c r="G2565" s="25" t="s">
        <v>234</v>
      </c>
    </row>
    <row r="2566" spans="1:7" ht="12.75" customHeight="1" x14ac:dyDescent="0.2">
      <c r="B2566" s="113" t="s">
        <v>943</v>
      </c>
      <c r="C2566" s="78" t="s">
        <v>953</v>
      </c>
      <c r="F2566" s="136">
        <v>44225</v>
      </c>
      <c r="G2566" s="25" t="s">
        <v>234</v>
      </c>
    </row>
    <row r="2567" spans="1:7" ht="12.75" customHeight="1" x14ac:dyDescent="0.2">
      <c r="B2567" s="113" t="s">
        <v>943</v>
      </c>
      <c r="C2567" s="78" t="s">
        <v>950</v>
      </c>
      <c r="F2567" s="136">
        <v>44225</v>
      </c>
      <c r="G2567" s="25" t="s">
        <v>234</v>
      </c>
    </row>
    <row r="2568" spans="1:7" ht="23.25" customHeight="1" x14ac:dyDescent="0.2">
      <c r="A2568" s="113" t="s">
        <v>795</v>
      </c>
      <c r="B2568" s="113" t="s">
        <v>981</v>
      </c>
      <c r="C2568" s="78" t="s">
        <v>305</v>
      </c>
      <c r="E2568" s="131">
        <v>155518</v>
      </c>
      <c r="F2568" s="136">
        <v>44227</v>
      </c>
      <c r="G2568" s="25" t="s">
        <v>234</v>
      </c>
    </row>
    <row r="2569" spans="1:7" ht="29.25" customHeight="1" x14ac:dyDescent="0.2">
      <c r="B2569" s="113" t="s">
        <v>1157</v>
      </c>
      <c r="C2569" s="78" t="s">
        <v>951</v>
      </c>
      <c r="E2569" s="131">
        <v>58159</v>
      </c>
      <c r="F2569" s="136">
        <v>44232</v>
      </c>
      <c r="G2569" s="25" t="s">
        <v>234</v>
      </c>
    </row>
    <row r="2570" spans="1:7" x14ac:dyDescent="0.2">
      <c r="A2570" s="113" t="s">
        <v>644</v>
      </c>
      <c r="B2570" s="113" t="s">
        <v>28</v>
      </c>
      <c r="C2570" s="78" t="s">
        <v>860</v>
      </c>
      <c r="D2570" s="125" t="s">
        <v>859</v>
      </c>
      <c r="E2570" s="131">
        <v>1.1000000000000001</v>
      </c>
      <c r="F2570" s="136">
        <v>44235</v>
      </c>
      <c r="G2570" s="25" t="s">
        <v>234</v>
      </c>
    </row>
    <row r="2571" spans="1:7" ht="56.25" customHeight="1" x14ac:dyDescent="0.2">
      <c r="A2571" s="113" t="s">
        <v>837</v>
      </c>
      <c r="B2571" s="113" t="s">
        <v>28</v>
      </c>
      <c r="C2571" s="78" t="s">
        <v>842</v>
      </c>
      <c r="E2571" s="131" t="s">
        <v>29</v>
      </c>
      <c r="F2571" s="136">
        <v>44235</v>
      </c>
      <c r="G2571" s="25" t="s">
        <v>234</v>
      </c>
    </row>
    <row r="2572" spans="1:7" ht="12.75" customHeight="1" x14ac:dyDescent="0.15">
      <c r="A2572" s="113" t="s">
        <v>955</v>
      </c>
      <c r="B2572" s="113" t="s">
        <v>1157</v>
      </c>
      <c r="C2572" s="78" t="s">
        <v>956</v>
      </c>
      <c r="D2572" s="84"/>
      <c r="E2572" s="132">
        <v>58175</v>
      </c>
      <c r="F2572" s="90">
        <v>44243</v>
      </c>
      <c r="G2572" s="85" t="s">
        <v>234</v>
      </c>
    </row>
    <row r="2573" spans="1:7" ht="12" customHeight="1" x14ac:dyDescent="0.15">
      <c r="A2573" s="83" t="s">
        <v>781</v>
      </c>
      <c r="B2573" s="83" t="s">
        <v>981</v>
      </c>
      <c r="C2573" s="43" t="s">
        <v>841</v>
      </c>
      <c r="D2573" s="84"/>
      <c r="E2573" s="132">
        <v>155620</v>
      </c>
      <c r="F2573" s="90">
        <v>44243</v>
      </c>
      <c r="G2573" s="85" t="s">
        <v>234</v>
      </c>
    </row>
    <row r="2574" spans="1:7" ht="33.75" customHeight="1" x14ac:dyDescent="0.15">
      <c r="A2574" s="83" t="s">
        <v>941</v>
      </c>
      <c r="B2574" s="83" t="s">
        <v>943</v>
      </c>
      <c r="C2574" s="43" t="s">
        <v>952</v>
      </c>
      <c r="D2574" s="84"/>
      <c r="E2574" s="132" t="s">
        <v>29</v>
      </c>
      <c r="F2574" s="90">
        <v>44246</v>
      </c>
      <c r="G2574" s="85" t="s">
        <v>234</v>
      </c>
    </row>
    <row r="2575" spans="1:7" ht="12.75" customHeight="1" x14ac:dyDescent="0.15">
      <c r="A2575" s="83" t="s">
        <v>724</v>
      </c>
      <c r="B2575" s="83" t="s">
        <v>28</v>
      </c>
      <c r="C2575" s="43" t="s">
        <v>1122</v>
      </c>
      <c r="D2575" s="84"/>
      <c r="E2575" s="132" t="s">
        <v>29</v>
      </c>
      <c r="F2575" s="90">
        <v>44249</v>
      </c>
      <c r="G2575" s="85" t="s">
        <v>234</v>
      </c>
    </row>
    <row r="2576" spans="1:7" ht="12.75" customHeight="1" x14ac:dyDescent="0.2">
      <c r="A2576" s="83" t="s">
        <v>887</v>
      </c>
      <c r="B2576" s="113" t="s">
        <v>981</v>
      </c>
      <c r="C2576" s="78" t="s">
        <v>954</v>
      </c>
      <c r="E2576" s="131">
        <v>155641</v>
      </c>
      <c r="F2576" s="136">
        <v>44251</v>
      </c>
      <c r="G2576" s="25" t="s">
        <v>234</v>
      </c>
    </row>
    <row r="2577" spans="1:7" ht="22.5" customHeight="1" x14ac:dyDescent="0.15">
      <c r="A2577" s="83" t="s">
        <v>431</v>
      </c>
      <c r="B2577" s="113" t="s">
        <v>1157</v>
      </c>
      <c r="C2577" s="43" t="s">
        <v>957</v>
      </c>
      <c r="D2577" s="84"/>
      <c r="E2577" s="132">
        <v>58200</v>
      </c>
      <c r="F2577" s="90">
        <v>44255</v>
      </c>
      <c r="G2577" s="85" t="s">
        <v>234</v>
      </c>
    </row>
    <row r="2578" spans="1:7" ht="12" customHeight="1" x14ac:dyDescent="0.15">
      <c r="A2578" s="83" t="s">
        <v>795</v>
      </c>
      <c r="B2578" s="83" t="s">
        <v>981</v>
      </c>
      <c r="C2578" s="43" t="s">
        <v>305</v>
      </c>
      <c r="D2578" s="84"/>
      <c r="E2578" s="132">
        <v>155658</v>
      </c>
      <c r="F2578" s="90">
        <v>44257</v>
      </c>
      <c r="G2578" s="85" t="s">
        <v>234</v>
      </c>
    </row>
    <row r="2579" spans="1:7" ht="22.5" customHeight="1" x14ac:dyDescent="0.15">
      <c r="A2579" s="83" t="s">
        <v>671</v>
      </c>
      <c r="B2579" s="83" t="s">
        <v>206</v>
      </c>
      <c r="C2579" s="43" t="s">
        <v>964</v>
      </c>
      <c r="D2579" s="84"/>
      <c r="E2579" s="132" t="s">
        <v>29</v>
      </c>
      <c r="F2579" s="90">
        <v>44261</v>
      </c>
      <c r="G2579" s="85" t="s">
        <v>234</v>
      </c>
    </row>
    <row r="2580" spans="1:7" ht="22.5" customHeight="1" x14ac:dyDescent="0.2">
      <c r="A2580" s="113" t="s">
        <v>887</v>
      </c>
      <c r="B2580" s="113" t="s">
        <v>1157</v>
      </c>
      <c r="C2580" s="78" t="s">
        <v>965</v>
      </c>
      <c r="E2580" s="131">
        <v>58384</v>
      </c>
      <c r="F2580" s="136">
        <v>44264</v>
      </c>
      <c r="G2580" s="25" t="s">
        <v>234</v>
      </c>
    </row>
    <row r="2581" spans="1:7" ht="22.5" customHeight="1" x14ac:dyDescent="0.15">
      <c r="A2581" s="83" t="s">
        <v>463</v>
      </c>
      <c r="B2581" s="83" t="s">
        <v>28</v>
      </c>
      <c r="C2581" s="43" t="s">
        <v>675</v>
      </c>
      <c r="D2581" s="84"/>
      <c r="E2581" s="132" t="s">
        <v>29</v>
      </c>
      <c r="F2581" s="90">
        <v>44267</v>
      </c>
      <c r="G2581" s="85" t="s">
        <v>234</v>
      </c>
    </row>
    <row r="2582" spans="1:7" ht="12" customHeight="1" x14ac:dyDescent="0.2">
      <c r="B2582" s="83" t="s">
        <v>943</v>
      </c>
      <c r="C2582" s="78" t="s">
        <v>959</v>
      </c>
      <c r="F2582" s="136">
        <v>44267</v>
      </c>
      <c r="G2582" s="25" t="s">
        <v>234</v>
      </c>
    </row>
    <row r="2583" spans="1:7" ht="33.75" customHeight="1" x14ac:dyDescent="0.2">
      <c r="A2583" s="113" t="s">
        <v>887</v>
      </c>
      <c r="B2583" s="113" t="s">
        <v>981</v>
      </c>
      <c r="C2583" s="78" t="s">
        <v>961</v>
      </c>
      <c r="E2583" s="131">
        <v>155681</v>
      </c>
      <c r="F2583" s="136">
        <v>44271</v>
      </c>
      <c r="G2583" s="25" t="s">
        <v>234</v>
      </c>
    </row>
    <row r="2584" spans="1:7" ht="21.75" customHeight="1" x14ac:dyDescent="0.15">
      <c r="A2584" s="83" t="s">
        <v>955</v>
      </c>
      <c r="B2584" s="113" t="s">
        <v>1157</v>
      </c>
      <c r="C2584" s="43" t="s">
        <v>956</v>
      </c>
      <c r="D2584" s="84"/>
      <c r="E2584" s="132">
        <v>58175</v>
      </c>
      <c r="F2584" s="90">
        <v>44273</v>
      </c>
      <c r="G2584" s="85" t="s">
        <v>234</v>
      </c>
    </row>
    <row r="2585" spans="1:7" ht="12.75" customHeight="1" x14ac:dyDescent="0.2">
      <c r="A2585" s="113" t="s">
        <v>458</v>
      </c>
      <c r="B2585" s="113" t="s">
        <v>28</v>
      </c>
      <c r="C2585" s="78" t="s">
        <v>498</v>
      </c>
      <c r="E2585" s="131" t="s">
        <v>29</v>
      </c>
      <c r="F2585" s="136">
        <v>44274</v>
      </c>
      <c r="G2585" s="25" t="s">
        <v>234</v>
      </c>
    </row>
    <row r="2586" spans="1:7" ht="12.75" customHeight="1" x14ac:dyDescent="0.2">
      <c r="A2586" s="113" t="s">
        <v>640</v>
      </c>
      <c r="B2586" s="113" t="s">
        <v>28</v>
      </c>
      <c r="C2586" s="78" t="s">
        <v>641</v>
      </c>
      <c r="E2586" s="131" t="s">
        <v>29</v>
      </c>
      <c r="F2586" s="136">
        <v>44276</v>
      </c>
      <c r="G2586" s="25" t="s">
        <v>234</v>
      </c>
    </row>
    <row r="2587" spans="1:7" ht="12.75" customHeight="1" x14ac:dyDescent="0.2">
      <c r="A2587" s="113" t="s">
        <v>962</v>
      </c>
      <c r="B2587" s="113" t="s">
        <v>206</v>
      </c>
      <c r="C2587" s="78" t="s">
        <v>971</v>
      </c>
      <c r="E2587" s="131" t="s">
        <v>29</v>
      </c>
      <c r="F2587" s="136">
        <v>44277</v>
      </c>
      <c r="G2587" s="25" t="s">
        <v>234</v>
      </c>
    </row>
    <row r="2588" spans="1:7" ht="12" customHeight="1" x14ac:dyDescent="0.15">
      <c r="A2588" s="83" t="s">
        <v>473</v>
      </c>
      <c r="B2588" s="83" t="s">
        <v>215</v>
      </c>
      <c r="C2588" s="43" t="s">
        <v>1064</v>
      </c>
      <c r="D2588" s="125" t="s">
        <v>859</v>
      </c>
      <c r="E2588" s="132" t="s">
        <v>29</v>
      </c>
      <c r="F2588" s="90">
        <v>44277</v>
      </c>
      <c r="G2588" s="85" t="s">
        <v>234</v>
      </c>
    </row>
    <row r="2589" spans="1:7" ht="12" customHeight="1" x14ac:dyDescent="0.2">
      <c r="A2589" s="113" t="s">
        <v>887</v>
      </c>
      <c r="B2589" s="113" t="s">
        <v>28</v>
      </c>
      <c r="C2589" s="78" t="s">
        <v>958</v>
      </c>
      <c r="E2589" s="131" t="s">
        <v>29</v>
      </c>
      <c r="F2589" s="136">
        <v>44279</v>
      </c>
      <c r="G2589" s="25" t="s">
        <v>234</v>
      </c>
    </row>
    <row r="2590" spans="1:7" ht="12.75" customHeight="1" x14ac:dyDescent="0.15">
      <c r="A2590" s="83" t="s">
        <v>438</v>
      </c>
      <c r="B2590" s="113" t="s">
        <v>1157</v>
      </c>
      <c r="C2590" s="43" t="s">
        <v>156</v>
      </c>
      <c r="D2590" s="84"/>
      <c r="E2590" s="132">
        <v>58447</v>
      </c>
      <c r="F2590" s="90">
        <v>44280</v>
      </c>
      <c r="G2590" s="85" t="s">
        <v>234</v>
      </c>
    </row>
    <row r="2591" spans="1:7" ht="12.75" customHeight="1" x14ac:dyDescent="0.15">
      <c r="A2591" s="83" t="s">
        <v>671</v>
      </c>
      <c r="B2591" s="83" t="s">
        <v>206</v>
      </c>
      <c r="C2591" s="78" t="s">
        <v>963</v>
      </c>
      <c r="E2591" s="132" t="s">
        <v>29</v>
      </c>
      <c r="F2591" s="90">
        <v>44282</v>
      </c>
      <c r="G2591" s="85" t="s">
        <v>234</v>
      </c>
    </row>
    <row r="2592" spans="1:7" ht="12" customHeight="1" x14ac:dyDescent="0.15">
      <c r="A2592" s="83" t="s">
        <v>420</v>
      </c>
      <c r="B2592" s="113" t="s">
        <v>1157</v>
      </c>
      <c r="C2592" s="43" t="s">
        <v>79</v>
      </c>
      <c r="E2592" s="132">
        <v>58582</v>
      </c>
      <c r="F2592" s="90">
        <v>44287</v>
      </c>
      <c r="G2592" s="85" t="s">
        <v>234</v>
      </c>
    </row>
    <row r="2593" spans="1:7" ht="22.5" customHeight="1" x14ac:dyDescent="0.15">
      <c r="A2593" s="83" t="s">
        <v>421</v>
      </c>
      <c r="B2593" s="113" t="s">
        <v>1157</v>
      </c>
      <c r="C2593" s="43" t="s">
        <v>229</v>
      </c>
      <c r="D2593" s="84"/>
      <c r="E2593" s="132">
        <v>58582</v>
      </c>
      <c r="F2593" s="90">
        <v>44287</v>
      </c>
      <c r="G2593" s="85" t="s">
        <v>234</v>
      </c>
    </row>
    <row r="2594" spans="1:7" ht="22.5" customHeight="1" x14ac:dyDescent="0.2">
      <c r="A2594" s="113" t="s">
        <v>795</v>
      </c>
      <c r="B2594" s="113" t="s">
        <v>981</v>
      </c>
      <c r="C2594" s="78" t="s">
        <v>305</v>
      </c>
      <c r="E2594" s="131">
        <v>155776</v>
      </c>
      <c r="F2594" s="136">
        <v>44288</v>
      </c>
      <c r="G2594" s="25" t="s">
        <v>234</v>
      </c>
    </row>
    <row r="2595" spans="1:7" ht="12" customHeight="1" x14ac:dyDescent="0.15">
      <c r="A2595" s="83" t="s">
        <v>464</v>
      </c>
      <c r="B2595" s="83" t="s">
        <v>28</v>
      </c>
      <c r="C2595" s="43" t="s">
        <v>209</v>
      </c>
      <c r="D2595" s="84"/>
      <c r="E2595" s="132" t="s">
        <v>29</v>
      </c>
      <c r="F2595" s="90">
        <v>44290</v>
      </c>
      <c r="G2595" s="85" t="s">
        <v>234</v>
      </c>
    </row>
    <row r="2596" spans="1:7" ht="45.75" customHeight="1" x14ac:dyDescent="0.2">
      <c r="A2596" s="113" t="s">
        <v>863</v>
      </c>
      <c r="B2596" s="113" t="s">
        <v>28</v>
      </c>
      <c r="C2596" s="78" t="s">
        <v>862</v>
      </c>
      <c r="E2596" s="131" t="s">
        <v>29</v>
      </c>
      <c r="F2596" s="136">
        <v>44294</v>
      </c>
      <c r="G2596" s="25" t="s">
        <v>234</v>
      </c>
    </row>
    <row r="2597" spans="1:7" ht="12.75" customHeight="1" x14ac:dyDescent="0.15">
      <c r="A2597" s="83" t="s">
        <v>780</v>
      </c>
      <c r="B2597" s="83" t="s">
        <v>1159</v>
      </c>
      <c r="C2597" s="43" t="s">
        <v>968</v>
      </c>
      <c r="D2597" s="84"/>
      <c r="E2597" s="132">
        <v>25</v>
      </c>
      <c r="F2597" s="90">
        <v>44295</v>
      </c>
      <c r="G2597" s="85" t="s">
        <v>234</v>
      </c>
    </row>
    <row r="2598" spans="1:7" ht="12.75" customHeight="1" x14ac:dyDescent="0.15">
      <c r="A2598" s="83" t="s">
        <v>644</v>
      </c>
      <c r="B2598" s="83" t="s">
        <v>28</v>
      </c>
      <c r="C2598" s="43" t="s">
        <v>860</v>
      </c>
      <c r="D2598" s="112" t="s">
        <v>859</v>
      </c>
      <c r="E2598" s="132">
        <v>1.1000000000000001</v>
      </c>
      <c r="F2598" s="90">
        <v>44295</v>
      </c>
      <c r="G2598" s="85" t="s">
        <v>234</v>
      </c>
    </row>
    <row r="2599" spans="1:7" ht="45" customHeight="1" x14ac:dyDescent="0.15">
      <c r="A2599" s="83" t="s">
        <v>837</v>
      </c>
      <c r="B2599" s="83" t="s">
        <v>28</v>
      </c>
      <c r="C2599" s="43" t="s">
        <v>842</v>
      </c>
      <c r="D2599" s="84"/>
      <c r="E2599" s="132" t="s">
        <v>29</v>
      </c>
      <c r="F2599" s="90">
        <v>44295</v>
      </c>
      <c r="G2599" s="85" t="s">
        <v>234</v>
      </c>
    </row>
    <row r="2600" spans="1:7" ht="45" customHeight="1" x14ac:dyDescent="0.2">
      <c r="A2600" s="83" t="s">
        <v>887</v>
      </c>
      <c r="B2600" s="113" t="s">
        <v>981</v>
      </c>
      <c r="C2600" s="78" t="s">
        <v>969</v>
      </c>
      <c r="E2600" s="131">
        <v>155804</v>
      </c>
      <c r="F2600" s="136">
        <v>44296</v>
      </c>
      <c r="G2600" s="25" t="s">
        <v>234</v>
      </c>
    </row>
    <row r="2601" spans="1:7" ht="12" customHeight="1" x14ac:dyDescent="0.15">
      <c r="A2601" s="83" t="s">
        <v>977</v>
      </c>
      <c r="B2601" s="83" t="s">
        <v>199</v>
      </c>
      <c r="C2601" s="43" t="s">
        <v>1067</v>
      </c>
      <c r="D2601" s="125" t="s">
        <v>859</v>
      </c>
      <c r="E2601" s="132" t="s">
        <v>29</v>
      </c>
      <c r="F2601" s="90">
        <v>44301</v>
      </c>
      <c r="G2601" s="85" t="s">
        <v>234</v>
      </c>
    </row>
    <row r="2602" spans="1:7" ht="45" customHeight="1" x14ac:dyDescent="0.2">
      <c r="A2602" s="113" t="s">
        <v>443</v>
      </c>
      <c r="B2602" s="113" t="s">
        <v>1157</v>
      </c>
      <c r="C2602" s="78" t="s">
        <v>1</v>
      </c>
      <c r="E2602" s="131">
        <v>58781</v>
      </c>
      <c r="F2602" s="136">
        <v>44302</v>
      </c>
      <c r="G2602" s="25" t="s">
        <v>234</v>
      </c>
    </row>
    <row r="2603" spans="1:7" ht="59.25" customHeight="1" x14ac:dyDescent="0.2">
      <c r="A2603" s="113" t="s">
        <v>424</v>
      </c>
      <c r="B2603" s="113" t="s">
        <v>1157</v>
      </c>
      <c r="C2603" s="78" t="s">
        <v>3</v>
      </c>
      <c r="E2603" s="131">
        <v>58785</v>
      </c>
      <c r="F2603" s="136">
        <v>44306</v>
      </c>
      <c r="G2603" s="25" t="s">
        <v>234</v>
      </c>
    </row>
    <row r="2604" spans="1:7" ht="12" customHeight="1" x14ac:dyDescent="0.15">
      <c r="A2604" s="83" t="s">
        <v>962</v>
      </c>
      <c r="B2604" s="113" t="s">
        <v>206</v>
      </c>
      <c r="C2604" s="78" t="s">
        <v>972</v>
      </c>
      <c r="E2604" s="132" t="s">
        <v>29</v>
      </c>
      <c r="F2604" s="90">
        <v>44307</v>
      </c>
      <c r="G2604" s="85" t="s">
        <v>234</v>
      </c>
    </row>
    <row r="2605" spans="1:7" ht="46.5" customHeight="1" x14ac:dyDescent="0.15">
      <c r="A2605" s="83"/>
      <c r="B2605" s="113" t="s">
        <v>981</v>
      </c>
      <c r="C2605" s="43" t="s">
        <v>974</v>
      </c>
      <c r="D2605" s="84"/>
      <c r="E2605" s="132">
        <v>155836</v>
      </c>
      <c r="F2605" s="90">
        <v>44309</v>
      </c>
      <c r="G2605" s="85" t="s">
        <v>234</v>
      </c>
    </row>
    <row r="2606" spans="1:7" ht="22.5" customHeight="1" x14ac:dyDescent="0.15">
      <c r="A2606" s="83" t="s">
        <v>438</v>
      </c>
      <c r="B2606" s="113" t="s">
        <v>1157</v>
      </c>
      <c r="C2606" s="43" t="s">
        <v>156</v>
      </c>
      <c r="D2606" s="84"/>
      <c r="E2606" s="132">
        <v>58792</v>
      </c>
      <c r="F2606" s="90">
        <v>44310</v>
      </c>
      <c r="G2606" s="85" t="s">
        <v>234</v>
      </c>
    </row>
    <row r="2607" spans="1:7" ht="22.5" customHeight="1" x14ac:dyDescent="0.15">
      <c r="A2607" s="83" t="s">
        <v>461</v>
      </c>
      <c r="B2607" s="83" t="s">
        <v>28</v>
      </c>
      <c r="C2607" s="43" t="s">
        <v>881</v>
      </c>
      <c r="D2607" s="84"/>
      <c r="E2607" s="132" t="s">
        <v>29</v>
      </c>
      <c r="F2607" s="90">
        <v>44313</v>
      </c>
      <c r="G2607" s="85" t="s">
        <v>234</v>
      </c>
    </row>
    <row r="2608" spans="1:7" ht="22.5" customHeight="1" x14ac:dyDescent="0.15">
      <c r="A2608" s="83" t="s">
        <v>887</v>
      </c>
      <c r="B2608" s="83" t="s">
        <v>28</v>
      </c>
      <c r="C2608" s="43" t="s">
        <v>976</v>
      </c>
      <c r="D2608" s="84"/>
      <c r="E2608" s="132" t="s">
        <v>29</v>
      </c>
      <c r="F2608" s="90">
        <v>44315</v>
      </c>
      <c r="G2608" s="85" t="s">
        <v>234</v>
      </c>
    </row>
    <row r="2609" spans="1:7" ht="22.5" customHeight="1" x14ac:dyDescent="0.2">
      <c r="A2609" s="113" t="s">
        <v>887</v>
      </c>
      <c r="B2609" s="113" t="s">
        <v>28</v>
      </c>
      <c r="C2609" s="78" t="s">
        <v>1009</v>
      </c>
      <c r="E2609" s="131" t="s">
        <v>29</v>
      </c>
      <c r="F2609" s="136">
        <v>44315.416666666664</v>
      </c>
      <c r="G2609" s="25" t="s">
        <v>234</v>
      </c>
    </row>
    <row r="2610" spans="1:7" ht="12" customHeight="1" x14ac:dyDescent="0.15">
      <c r="A2610" s="83" t="s">
        <v>401</v>
      </c>
      <c r="B2610" s="83" t="s">
        <v>1159</v>
      </c>
      <c r="C2610" s="43" t="s">
        <v>903</v>
      </c>
      <c r="D2610" s="84"/>
      <c r="E2610" s="132">
        <v>28</v>
      </c>
      <c r="F2610" s="90">
        <v>44316</v>
      </c>
      <c r="G2610" s="85" t="s">
        <v>234</v>
      </c>
    </row>
    <row r="2611" spans="1:7" ht="12.75" customHeight="1" x14ac:dyDescent="0.15">
      <c r="A2611" s="83" t="s">
        <v>743</v>
      </c>
      <c r="B2611" s="113" t="s">
        <v>1157</v>
      </c>
      <c r="C2611" s="43" t="s">
        <v>744</v>
      </c>
      <c r="D2611" s="84"/>
      <c r="E2611" s="132">
        <v>58842</v>
      </c>
      <c r="F2611" s="90">
        <v>44320</v>
      </c>
      <c r="G2611" s="85" t="s">
        <v>234</v>
      </c>
    </row>
    <row r="2612" spans="1:7" ht="12" customHeight="1" x14ac:dyDescent="0.15">
      <c r="A2612" s="83" t="s">
        <v>644</v>
      </c>
      <c r="B2612" s="83" t="s">
        <v>28</v>
      </c>
      <c r="C2612" s="43" t="s">
        <v>860</v>
      </c>
      <c r="D2612" s="125" t="s">
        <v>859</v>
      </c>
      <c r="E2612" s="132">
        <v>1.1000000000000001</v>
      </c>
      <c r="F2612" s="90">
        <v>44324</v>
      </c>
      <c r="G2612" s="85" t="s">
        <v>234</v>
      </c>
    </row>
    <row r="2613" spans="1:7" ht="12.75" customHeight="1" x14ac:dyDescent="0.15">
      <c r="A2613" s="83" t="s">
        <v>837</v>
      </c>
      <c r="B2613" s="83" t="s">
        <v>28</v>
      </c>
      <c r="C2613" s="43" t="s">
        <v>842</v>
      </c>
      <c r="D2613" s="84"/>
      <c r="E2613" s="132" t="s">
        <v>29</v>
      </c>
      <c r="F2613" s="90">
        <v>44324</v>
      </c>
      <c r="G2613" s="85" t="s">
        <v>234</v>
      </c>
    </row>
    <row r="2614" spans="1:7" ht="12.75" customHeight="1" x14ac:dyDescent="0.15">
      <c r="A2614" s="83" t="s">
        <v>457</v>
      </c>
      <c r="B2614" s="83" t="s">
        <v>28</v>
      </c>
      <c r="C2614" s="43" t="s">
        <v>836</v>
      </c>
      <c r="D2614" s="84"/>
      <c r="E2614" s="132" t="s">
        <v>29</v>
      </c>
      <c r="F2614" s="90">
        <v>44325</v>
      </c>
      <c r="G2614" s="85" t="s">
        <v>234</v>
      </c>
    </row>
    <row r="2615" spans="1:7" ht="12.75" customHeight="1" x14ac:dyDescent="0.2">
      <c r="A2615" s="113" t="s">
        <v>495</v>
      </c>
      <c r="B2615" s="113" t="s">
        <v>1157</v>
      </c>
      <c r="C2615" s="78" t="s">
        <v>496</v>
      </c>
      <c r="E2615" s="131">
        <v>58940</v>
      </c>
      <c r="F2615" s="136">
        <v>44328</v>
      </c>
      <c r="G2615" s="25" t="s">
        <v>234</v>
      </c>
    </row>
    <row r="2616" spans="1:7" ht="12.75" customHeight="1" x14ac:dyDescent="0.15">
      <c r="A2616" s="83" t="s">
        <v>955</v>
      </c>
      <c r="B2616" s="113" t="s">
        <v>1157</v>
      </c>
      <c r="C2616" s="43" t="s">
        <v>956</v>
      </c>
      <c r="D2616" s="84"/>
      <c r="E2616" s="132">
        <v>58940</v>
      </c>
      <c r="F2616" s="90">
        <v>44333</v>
      </c>
      <c r="G2616" s="85" t="s">
        <v>234</v>
      </c>
    </row>
    <row r="2617" spans="1:7" ht="12.75" customHeight="1" x14ac:dyDescent="0.2">
      <c r="A2617" s="113" t="s">
        <v>428</v>
      </c>
      <c r="B2617" s="113" t="s">
        <v>1157</v>
      </c>
      <c r="C2617" s="78" t="s">
        <v>864</v>
      </c>
      <c r="E2617" s="131">
        <v>58947</v>
      </c>
      <c r="F2617" s="136">
        <v>44334</v>
      </c>
      <c r="G2617" s="25" t="s">
        <v>234</v>
      </c>
    </row>
    <row r="2618" spans="1:7" x14ac:dyDescent="0.2">
      <c r="A2618" s="113" t="s">
        <v>458</v>
      </c>
      <c r="B2618" s="113" t="s">
        <v>28</v>
      </c>
      <c r="C2618" s="78" t="s">
        <v>498</v>
      </c>
      <c r="E2618" s="131" t="s">
        <v>29</v>
      </c>
      <c r="F2618" s="136">
        <v>44334</v>
      </c>
      <c r="G2618" s="25" t="s">
        <v>234</v>
      </c>
    </row>
    <row r="2619" spans="1:7" x14ac:dyDescent="0.2">
      <c r="A2619" s="113" t="s">
        <v>427</v>
      </c>
      <c r="B2619" s="113" t="s">
        <v>1157</v>
      </c>
      <c r="C2619" s="78" t="s">
        <v>31</v>
      </c>
      <c r="E2619" s="131">
        <v>58947</v>
      </c>
      <c r="F2619" s="136">
        <v>44335</v>
      </c>
      <c r="G2619" s="25" t="s">
        <v>234</v>
      </c>
    </row>
    <row r="2620" spans="1:7" x14ac:dyDescent="0.2">
      <c r="A2620" s="113" t="s">
        <v>430</v>
      </c>
      <c r="B2620" s="113" t="s">
        <v>1157</v>
      </c>
      <c r="C2620" s="78" t="s">
        <v>126</v>
      </c>
      <c r="E2620" s="131">
        <v>58947</v>
      </c>
      <c r="F2620" s="136">
        <v>44335</v>
      </c>
      <c r="G2620" s="25" t="s">
        <v>234</v>
      </c>
    </row>
    <row r="2621" spans="1:7" x14ac:dyDescent="0.2">
      <c r="A2621" s="113" t="s">
        <v>433</v>
      </c>
      <c r="B2621" s="113" t="s">
        <v>1157</v>
      </c>
      <c r="C2621" s="78" t="s">
        <v>232</v>
      </c>
      <c r="E2621" s="131">
        <v>58947</v>
      </c>
      <c r="F2621" s="136">
        <v>44335</v>
      </c>
      <c r="G2621" s="25" t="s">
        <v>234</v>
      </c>
    </row>
    <row r="2622" spans="1:7" ht="12.75" customHeight="1" x14ac:dyDescent="0.2">
      <c r="A2622" s="113" t="s">
        <v>470</v>
      </c>
      <c r="B2622" s="113" t="s">
        <v>28</v>
      </c>
      <c r="C2622" s="78" t="s">
        <v>494</v>
      </c>
      <c r="E2622" s="131" t="s">
        <v>29</v>
      </c>
      <c r="F2622" s="136">
        <v>44336</v>
      </c>
      <c r="G2622" s="25" t="s">
        <v>234</v>
      </c>
    </row>
    <row r="2623" spans="1:7" x14ac:dyDescent="0.2">
      <c r="A2623" s="113" t="s">
        <v>438</v>
      </c>
      <c r="B2623" s="113" t="s">
        <v>1157</v>
      </c>
      <c r="C2623" s="78" t="s">
        <v>975</v>
      </c>
      <c r="E2623" s="131">
        <v>58962</v>
      </c>
      <c r="F2623" s="136">
        <v>44340</v>
      </c>
      <c r="G2623" s="25" t="s">
        <v>234</v>
      </c>
    </row>
    <row r="2624" spans="1:7" ht="12.75" customHeight="1" x14ac:dyDescent="0.2">
      <c r="A2624" s="113" t="s">
        <v>759</v>
      </c>
      <c r="B2624" s="113" t="s">
        <v>1157</v>
      </c>
      <c r="C2624" s="78" t="s">
        <v>760</v>
      </c>
      <c r="D2624" s="125" t="s">
        <v>859</v>
      </c>
      <c r="E2624" s="131">
        <v>58975</v>
      </c>
      <c r="F2624" s="136">
        <v>44341</v>
      </c>
      <c r="G2624" s="25" t="s">
        <v>234</v>
      </c>
    </row>
    <row r="2625" spans="1:7" ht="12.75" customHeight="1" x14ac:dyDescent="0.2">
      <c r="A2625" s="113" t="s">
        <v>398</v>
      </c>
      <c r="B2625" s="83" t="s">
        <v>1159</v>
      </c>
      <c r="C2625" s="78" t="s">
        <v>935</v>
      </c>
      <c r="E2625" s="131">
        <v>32</v>
      </c>
      <c r="F2625" s="136">
        <v>44343</v>
      </c>
      <c r="G2625" s="25" t="s">
        <v>234</v>
      </c>
    </row>
    <row r="2626" spans="1:7" ht="12.75" customHeight="1" x14ac:dyDescent="0.2">
      <c r="A2626" s="113" t="s">
        <v>777</v>
      </c>
      <c r="B2626" s="83" t="s">
        <v>1159</v>
      </c>
      <c r="C2626" s="78" t="s">
        <v>934</v>
      </c>
      <c r="E2626" s="131">
        <v>32</v>
      </c>
      <c r="F2626" s="136">
        <v>44343</v>
      </c>
      <c r="G2626" s="25" t="s">
        <v>234</v>
      </c>
    </row>
    <row r="2627" spans="1:7" ht="12" customHeight="1" x14ac:dyDescent="0.2">
      <c r="A2627" s="113" t="s">
        <v>422</v>
      </c>
      <c r="B2627" s="113" t="s">
        <v>1157</v>
      </c>
      <c r="C2627" s="78" t="s">
        <v>10</v>
      </c>
      <c r="E2627" s="131">
        <v>59064</v>
      </c>
      <c r="F2627" s="136">
        <v>44348</v>
      </c>
      <c r="G2627" s="25" t="s">
        <v>234</v>
      </c>
    </row>
    <row r="2628" spans="1:7" ht="12" customHeight="1" x14ac:dyDescent="0.2">
      <c r="A2628" s="113" t="s">
        <v>435</v>
      </c>
      <c r="B2628" s="113" t="s">
        <v>1157</v>
      </c>
      <c r="C2628" s="78" t="s">
        <v>285</v>
      </c>
      <c r="E2628" s="131">
        <v>59064</v>
      </c>
      <c r="F2628" s="136">
        <v>44348</v>
      </c>
      <c r="G2628" s="25" t="s">
        <v>234</v>
      </c>
    </row>
    <row r="2629" spans="1:7" ht="12" customHeight="1" x14ac:dyDescent="0.15">
      <c r="A2629" s="83" t="s">
        <v>644</v>
      </c>
      <c r="B2629" s="83" t="s">
        <v>28</v>
      </c>
      <c r="C2629" s="43" t="s">
        <v>860</v>
      </c>
      <c r="D2629" s="125" t="s">
        <v>859</v>
      </c>
      <c r="E2629" s="132">
        <v>1.1000000000000001</v>
      </c>
      <c r="F2629" s="90">
        <v>44353</v>
      </c>
      <c r="G2629" s="85" t="s">
        <v>234</v>
      </c>
    </row>
    <row r="2630" spans="1:7" ht="22.5" customHeight="1" x14ac:dyDescent="0.15">
      <c r="A2630" s="83" t="s">
        <v>837</v>
      </c>
      <c r="B2630" s="83" t="s">
        <v>28</v>
      </c>
      <c r="C2630" s="43" t="s">
        <v>842</v>
      </c>
      <c r="D2630" s="84"/>
      <c r="E2630" s="132" t="s">
        <v>29</v>
      </c>
      <c r="F2630" s="90">
        <v>44353</v>
      </c>
      <c r="G2630" s="85" t="s">
        <v>234</v>
      </c>
    </row>
    <row r="2631" spans="1:7" ht="12" customHeight="1" x14ac:dyDescent="0.15">
      <c r="A2631" s="83" t="s">
        <v>863</v>
      </c>
      <c r="B2631" s="83" t="s">
        <v>28</v>
      </c>
      <c r="C2631" s="43" t="s">
        <v>862</v>
      </c>
      <c r="D2631" s="84"/>
      <c r="E2631" s="132" t="s">
        <v>29</v>
      </c>
      <c r="F2631" s="90">
        <v>44354</v>
      </c>
      <c r="G2631" s="85" t="s">
        <v>234</v>
      </c>
    </row>
    <row r="2632" spans="1:7" ht="22.5" customHeight="1" x14ac:dyDescent="0.15">
      <c r="A2632" s="83" t="s">
        <v>425</v>
      </c>
      <c r="B2632" s="113" t="s">
        <v>1157</v>
      </c>
      <c r="C2632" s="43" t="s">
        <v>768</v>
      </c>
      <c r="D2632" s="125" t="s">
        <v>859</v>
      </c>
      <c r="E2632" s="132">
        <v>59117</v>
      </c>
      <c r="F2632" s="90">
        <v>44358</v>
      </c>
      <c r="G2632" s="85" t="s">
        <v>234</v>
      </c>
    </row>
    <row r="2633" spans="1:7" ht="12" customHeight="1" x14ac:dyDescent="0.15">
      <c r="A2633" s="83" t="s">
        <v>431</v>
      </c>
      <c r="B2633" s="113" t="s">
        <v>1157</v>
      </c>
      <c r="C2633" s="43" t="s">
        <v>987</v>
      </c>
      <c r="D2633" s="84"/>
      <c r="E2633" s="132">
        <v>59117</v>
      </c>
      <c r="F2633" s="90">
        <v>44358</v>
      </c>
      <c r="G2633" s="85" t="s">
        <v>234</v>
      </c>
    </row>
    <row r="2634" spans="1:7" ht="33.75" customHeight="1" x14ac:dyDescent="0.15">
      <c r="A2634" s="83" t="s">
        <v>955</v>
      </c>
      <c r="B2634" s="113" t="s">
        <v>1157</v>
      </c>
      <c r="C2634" s="43" t="s">
        <v>956</v>
      </c>
      <c r="D2634" s="84"/>
      <c r="E2634" s="132">
        <v>59117</v>
      </c>
      <c r="F2634" s="90">
        <v>44358</v>
      </c>
      <c r="G2634" s="85" t="s">
        <v>234</v>
      </c>
    </row>
    <row r="2635" spans="1:7" ht="47.25" customHeight="1" x14ac:dyDescent="0.15">
      <c r="A2635" s="83" t="s">
        <v>441</v>
      </c>
      <c r="B2635" s="113" t="s">
        <v>1157</v>
      </c>
      <c r="C2635" s="43" t="s">
        <v>988</v>
      </c>
      <c r="D2635" s="84"/>
      <c r="E2635" s="132">
        <v>59117</v>
      </c>
      <c r="F2635" s="90">
        <v>44358</v>
      </c>
      <c r="G2635" s="85" t="s">
        <v>234</v>
      </c>
    </row>
    <row r="2636" spans="1:7" ht="12" customHeight="1" x14ac:dyDescent="0.15">
      <c r="A2636" s="83" t="s">
        <v>463</v>
      </c>
      <c r="B2636" s="83" t="s">
        <v>28</v>
      </c>
      <c r="C2636" s="43" t="s">
        <v>675</v>
      </c>
      <c r="D2636" s="84"/>
      <c r="E2636" s="132" t="s">
        <v>29</v>
      </c>
      <c r="F2636" s="90">
        <v>44358</v>
      </c>
      <c r="G2636" s="85" t="s">
        <v>234</v>
      </c>
    </row>
    <row r="2637" spans="1:7" ht="22.5" customHeight="1" x14ac:dyDescent="0.15">
      <c r="A2637" s="83" t="s">
        <v>465</v>
      </c>
      <c r="B2637" s="83" t="s">
        <v>28</v>
      </c>
      <c r="C2637" s="43" t="s">
        <v>960</v>
      </c>
      <c r="D2637" s="84"/>
      <c r="E2637" s="132" t="s">
        <v>29</v>
      </c>
      <c r="F2637" s="90">
        <v>44359</v>
      </c>
      <c r="G2637" s="85" t="s">
        <v>234</v>
      </c>
    </row>
    <row r="2638" spans="1:7" ht="22.5" customHeight="1" x14ac:dyDescent="0.2">
      <c r="A2638" s="113" t="s">
        <v>771</v>
      </c>
      <c r="B2638" s="113" t="s">
        <v>199</v>
      </c>
      <c r="C2638" s="78" t="s">
        <v>985</v>
      </c>
      <c r="D2638" s="125" t="s">
        <v>859</v>
      </c>
      <c r="E2638" s="131" t="s">
        <v>29</v>
      </c>
      <c r="F2638" s="136">
        <v>44362</v>
      </c>
      <c r="G2638" s="25" t="s">
        <v>234</v>
      </c>
    </row>
    <row r="2639" spans="1:7" ht="22.5" customHeight="1" x14ac:dyDescent="0.2">
      <c r="A2639" s="113" t="s">
        <v>978</v>
      </c>
      <c r="B2639" s="113" t="s">
        <v>199</v>
      </c>
      <c r="C2639" s="78" t="s">
        <v>986</v>
      </c>
      <c r="D2639" s="125" t="s">
        <v>859</v>
      </c>
      <c r="E2639" s="131" t="s">
        <v>29</v>
      </c>
      <c r="F2639" s="136">
        <v>44362</v>
      </c>
      <c r="G2639" s="25" t="s">
        <v>234</v>
      </c>
    </row>
    <row r="2640" spans="1:7" ht="12" customHeight="1" x14ac:dyDescent="0.15">
      <c r="A2640" s="83" t="s">
        <v>401</v>
      </c>
      <c r="B2640" s="83" t="s">
        <v>1159</v>
      </c>
      <c r="C2640" s="43" t="s">
        <v>903</v>
      </c>
      <c r="D2640" s="84"/>
      <c r="E2640" s="132">
        <v>33</v>
      </c>
      <c r="F2640" s="90">
        <v>44364</v>
      </c>
      <c r="G2640" s="85" t="s">
        <v>234</v>
      </c>
    </row>
    <row r="2641" spans="1:7" ht="45" customHeight="1" x14ac:dyDescent="0.15">
      <c r="A2641" s="83" t="s">
        <v>640</v>
      </c>
      <c r="B2641" s="83" t="s">
        <v>28</v>
      </c>
      <c r="C2641" s="43" t="s">
        <v>641</v>
      </c>
      <c r="D2641" s="84"/>
      <c r="E2641" s="132" t="s">
        <v>29</v>
      </c>
      <c r="F2641" s="90">
        <v>44366</v>
      </c>
      <c r="G2641" s="85" t="s">
        <v>234</v>
      </c>
    </row>
    <row r="2642" spans="1:7" ht="12" customHeight="1" x14ac:dyDescent="0.15">
      <c r="A2642" s="83" t="s">
        <v>438</v>
      </c>
      <c r="B2642" s="113" t="s">
        <v>1157</v>
      </c>
      <c r="C2642" s="43" t="s">
        <v>975</v>
      </c>
      <c r="D2642" s="84"/>
      <c r="E2642" s="132">
        <v>58167</v>
      </c>
      <c r="F2642" s="90">
        <v>44368</v>
      </c>
      <c r="G2642" s="85" t="s">
        <v>234</v>
      </c>
    </row>
    <row r="2643" spans="1:7" ht="22.5" customHeight="1" x14ac:dyDescent="0.15">
      <c r="A2643" s="83" t="s">
        <v>962</v>
      </c>
      <c r="B2643" s="83" t="s">
        <v>206</v>
      </c>
      <c r="C2643" s="43" t="s">
        <v>972</v>
      </c>
      <c r="D2643" s="84"/>
      <c r="E2643" s="132" t="s">
        <v>29</v>
      </c>
      <c r="F2643" s="90">
        <v>44368</v>
      </c>
      <c r="G2643" s="85" t="s">
        <v>234</v>
      </c>
    </row>
    <row r="2644" spans="1:7" ht="22.5" customHeight="1" x14ac:dyDescent="0.15">
      <c r="A2644" s="83" t="s">
        <v>778</v>
      </c>
      <c r="B2644" s="83" t="s">
        <v>1159</v>
      </c>
      <c r="C2644" s="43" t="s">
        <v>892</v>
      </c>
      <c r="D2644" s="84"/>
      <c r="E2644" s="132">
        <v>33</v>
      </c>
      <c r="F2644" s="90">
        <v>44373</v>
      </c>
      <c r="G2644" s="85" t="s">
        <v>234</v>
      </c>
    </row>
    <row r="2645" spans="1:7" ht="22.5" customHeight="1" x14ac:dyDescent="0.15">
      <c r="A2645" s="83" t="s">
        <v>402</v>
      </c>
      <c r="B2645" s="83" t="s">
        <v>1159</v>
      </c>
      <c r="C2645" s="43" t="s">
        <v>989</v>
      </c>
      <c r="D2645" s="84"/>
      <c r="E2645" s="132">
        <v>33</v>
      </c>
      <c r="F2645" s="90">
        <v>44373</v>
      </c>
      <c r="G2645" s="85" t="s">
        <v>234</v>
      </c>
    </row>
    <row r="2646" spans="1:7" ht="22.5" customHeight="1" x14ac:dyDescent="0.15">
      <c r="A2646" s="83" t="s">
        <v>403</v>
      </c>
      <c r="B2646" s="83" t="s">
        <v>1159</v>
      </c>
      <c r="C2646" s="43" t="s">
        <v>990</v>
      </c>
      <c r="D2646" s="84"/>
      <c r="E2646" s="132">
        <v>33</v>
      </c>
      <c r="F2646" s="90">
        <v>44373</v>
      </c>
      <c r="G2646" s="85" t="s">
        <v>234</v>
      </c>
    </row>
    <row r="2647" spans="1:7" ht="22.5" customHeight="1" x14ac:dyDescent="0.15">
      <c r="A2647" s="83" t="s">
        <v>405</v>
      </c>
      <c r="B2647" s="83" t="s">
        <v>1159</v>
      </c>
      <c r="C2647" s="43" t="s">
        <v>992</v>
      </c>
      <c r="D2647" s="84"/>
      <c r="E2647" s="132">
        <v>33</v>
      </c>
      <c r="F2647" s="90">
        <v>44373</v>
      </c>
      <c r="G2647" s="85" t="s">
        <v>234</v>
      </c>
    </row>
    <row r="2648" spans="1:7" ht="78.75" customHeight="1" x14ac:dyDescent="0.15">
      <c r="A2648" s="83" t="s">
        <v>439</v>
      </c>
      <c r="B2648" s="113" t="s">
        <v>1157</v>
      </c>
      <c r="C2648" s="43" t="s">
        <v>1005</v>
      </c>
      <c r="D2648" s="84"/>
      <c r="E2648" s="132">
        <v>61616</v>
      </c>
      <c r="F2648" s="90">
        <v>44377</v>
      </c>
      <c r="G2648" s="85" t="s">
        <v>234</v>
      </c>
    </row>
    <row r="2649" spans="1:7" ht="33.75" customHeight="1" x14ac:dyDescent="0.15">
      <c r="A2649" s="83" t="s">
        <v>454</v>
      </c>
      <c r="B2649" s="83" t="s">
        <v>28</v>
      </c>
      <c r="C2649" s="43" t="s">
        <v>995</v>
      </c>
      <c r="D2649" s="84"/>
      <c r="E2649" s="132" t="s">
        <v>29</v>
      </c>
      <c r="F2649" s="90">
        <v>44380</v>
      </c>
      <c r="G2649" s="85" t="s">
        <v>234</v>
      </c>
    </row>
    <row r="2650" spans="1:7" ht="33.75" customHeight="1" x14ac:dyDescent="0.15">
      <c r="A2650" s="83" t="s">
        <v>685</v>
      </c>
      <c r="B2650" s="83" t="s">
        <v>28</v>
      </c>
      <c r="C2650" s="43" t="s">
        <v>994</v>
      </c>
      <c r="D2650" s="84"/>
      <c r="E2650" s="132" t="s">
        <v>29</v>
      </c>
      <c r="F2650" s="90">
        <v>44380</v>
      </c>
      <c r="G2650" s="85" t="s">
        <v>234</v>
      </c>
    </row>
    <row r="2651" spans="1:7" ht="22.5" customHeight="1" x14ac:dyDescent="0.15">
      <c r="A2651" s="83" t="s">
        <v>644</v>
      </c>
      <c r="B2651" s="83" t="s">
        <v>28</v>
      </c>
      <c r="C2651" s="43" t="s">
        <v>860</v>
      </c>
      <c r="D2651" s="125" t="s">
        <v>859</v>
      </c>
      <c r="E2651" s="132">
        <v>1.1000000000000001</v>
      </c>
      <c r="F2651" s="90">
        <v>44383</v>
      </c>
      <c r="G2651" s="85" t="s">
        <v>234</v>
      </c>
    </row>
    <row r="2652" spans="1:7" ht="12" customHeight="1" x14ac:dyDescent="0.15">
      <c r="A2652" s="83" t="s">
        <v>837</v>
      </c>
      <c r="B2652" s="83" t="s">
        <v>28</v>
      </c>
      <c r="C2652" s="43" t="s">
        <v>842</v>
      </c>
      <c r="D2652" s="84"/>
      <c r="E2652" s="132" t="s">
        <v>29</v>
      </c>
      <c r="F2652" s="90">
        <v>44383</v>
      </c>
      <c r="G2652" s="85" t="s">
        <v>234</v>
      </c>
    </row>
    <row r="2653" spans="1:7" ht="12" customHeight="1" x14ac:dyDescent="0.2">
      <c r="A2653" s="113" t="s">
        <v>887</v>
      </c>
      <c r="B2653" s="113" t="s">
        <v>1157</v>
      </c>
      <c r="C2653" s="78" t="s">
        <v>996</v>
      </c>
      <c r="E2653" s="131">
        <v>61669</v>
      </c>
      <c r="F2653" s="136">
        <v>44386</v>
      </c>
      <c r="G2653" s="25" t="s">
        <v>234</v>
      </c>
    </row>
    <row r="2654" spans="1:7" ht="22.5" customHeight="1" x14ac:dyDescent="0.15">
      <c r="A2654" s="83" t="s">
        <v>404</v>
      </c>
      <c r="B2654" s="83" t="s">
        <v>1159</v>
      </c>
      <c r="C2654" s="43" t="s">
        <v>991</v>
      </c>
      <c r="D2654" s="84"/>
      <c r="E2654" s="132">
        <v>35</v>
      </c>
      <c r="F2654" s="90">
        <v>44387</v>
      </c>
      <c r="G2654" s="85" t="s">
        <v>234</v>
      </c>
    </row>
    <row r="2655" spans="1:7" ht="12" customHeight="1" x14ac:dyDescent="0.2">
      <c r="A2655" s="113" t="s">
        <v>955</v>
      </c>
      <c r="B2655" s="113" t="s">
        <v>1157</v>
      </c>
      <c r="C2655" s="78" t="s">
        <v>956</v>
      </c>
      <c r="E2655" s="131">
        <v>61669</v>
      </c>
      <c r="F2655" s="136">
        <v>44387</v>
      </c>
      <c r="G2655" s="25" t="s">
        <v>234</v>
      </c>
    </row>
    <row r="2656" spans="1:7" ht="12" customHeight="1" x14ac:dyDescent="0.15">
      <c r="A2656" s="83" t="s">
        <v>457</v>
      </c>
      <c r="B2656" s="83" t="s">
        <v>28</v>
      </c>
      <c r="C2656" s="43" t="s">
        <v>836</v>
      </c>
      <c r="D2656" s="84"/>
      <c r="E2656" s="132" t="s">
        <v>29</v>
      </c>
      <c r="F2656" s="90">
        <v>44388</v>
      </c>
      <c r="G2656" s="85" t="s">
        <v>234</v>
      </c>
    </row>
    <row r="2657" spans="1:7" ht="12" customHeight="1" x14ac:dyDescent="0.15">
      <c r="A2657" s="83" t="s">
        <v>458</v>
      </c>
      <c r="B2657" s="83" t="s">
        <v>28</v>
      </c>
      <c r="C2657" s="43" t="s">
        <v>498</v>
      </c>
      <c r="D2657" s="84"/>
      <c r="E2657" s="132" t="s">
        <v>29</v>
      </c>
      <c r="F2657" s="90">
        <v>44394</v>
      </c>
      <c r="G2657" s="85" t="s">
        <v>234</v>
      </c>
    </row>
    <row r="2658" spans="1:7" ht="45" customHeight="1" x14ac:dyDescent="0.15">
      <c r="A2658" s="83" t="s">
        <v>438</v>
      </c>
      <c r="B2658" s="113" t="s">
        <v>1157</v>
      </c>
      <c r="C2658" s="43" t="s">
        <v>975</v>
      </c>
      <c r="D2658" s="84"/>
      <c r="E2658" s="132">
        <v>62042</v>
      </c>
      <c r="F2658" s="90">
        <v>44398</v>
      </c>
      <c r="G2658" s="85" t="s">
        <v>234</v>
      </c>
    </row>
    <row r="2659" spans="1:7" ht="12" customHeight="1" x14ac:dyDescent="0.2">
      <c r="B2659" s="113" t="s">
        <v>943</v>
      </c>
      <c r="C2659" s="78" t="s">
        <v>1017</v>
      </c>
      <c r="F2659" s="136">
        <v>44398</v>
      </c>
      <c r="G2659" s="25" t="s">
        <v>234</v>
      </c>
    </row>
    <row r="2660" spans="1:7" ht="12" customHeight="1" x14ac:dyDescent="0.15">
      <c r="A2660" s="83" t="s">
        <v>962</v>
      </c>
      <c r="B2660" s="83" t="s">
        <v>206</v>
      </c>
      <c r="C2660" s="43" t="s">
        <v>972</v>
      </c>
      <c r="D2660" s="84"/>
      <c r="E2660" s="132" t="s">
        <v>29</v>
      </c>
      <c r="F2660" s="90">
        <v>44399</v>
      </c>
      <c r="G2660" s="85" t="s">
        <v>234</v>
      </c>
    </row>
    <row r="2661" spans="1:7" ht="22.5" customHeight="1" x14ac:dyDescent="0.15">
      <c r="A2661" s="83" t="s">
        <v>456</v>
      </c>
      <c r="B2661" s="83" t="s">
        <v>28</v>
      </c>
      <c r="C2661" s="43" t="s">
        <v>865</v>
      </c>
      <c r="D2661" s="84"/>
      <c r="E2661" s="132" t="s">
        <v>29</v>
      </c>
      <c r="F2661" s="90">
        <v>44402</v>
      </c>
      <c r="G2661" s="85" t="s">
        <v>234</v>
      </c>
    </row>
    <row r="2662" spans="1:7" ht="12" customHeight="1" x14ac:dyDescent="0.15">
      <c r="A2662" s="83" t="s">
        <v>428</v>
      </c>
      <c r="B2662" s="113" t="s">
        <v>1157</v>
      </c>
      <c r="C2662" s="43" t="s">
        <v>864</v>
      </c>
      <c r="D2662" s="84"/>
      <c r="E2662" s="132">
        <v>62066</v>
      </c>
      <c r="F2662" s="90">
        <v>44404</v>
      </c>
      <c r="G2662" s="85" t="s">
        <v>234</v>
      </c>
    </row>
    <row r="2663" spans="1:7" ht="12" customHeight="1" x14ac:dyDescent="0.15">
      <c r="A2663" s="83" t="s">
        <v>401</v>
      </c>
      <c r="B2663" s="83" t="s">
        <v>1159</v>
      </c>
      <c r="C2663" s="43" t="s">
        <v>903</v>
      </c>
      <c r="D2663" s="84"/>
      <c r="E2663" s="132">
        <v>38</v>
      </c>
      <c r="F2663" s="90">
        <v>44405</v>
      </c>
      <c r="G2663" s="85" t="s">
        <v>234</v>
      </c>
    </row>
    <row r="2664" spans="1:7" ht="22.5" customHeight="1" x14ac:dyDescent="0.15">
      <c r="A2664" s="83" t="s">
        <v>644</v>
      </c>
      <c r="B2664" s="83" t="s">
        <v>28</v>
      </c>
      <c r="C2664" s="43" t="s">
        <v>860</v>
      </c>
      <c r="D2664" s="125" t="s">
        <v>859</v>
      </c>
      <c r="E2664" s="132">
        <v>1.1000000000000001</v>
      </c>
      <c r="F2664" s="90">
        <v>44413</v>
      </c>
      <c r="G2664" s="85" t="s">
        <v>234</v>
      </c>
    </row>
    <row r="2665" spans="1:7" ht="12" customHeight="1" x14ac:dyDescent="0.15">
      <c r="A2665" s="83" t="s">
        <v>837</v>
      </c>
      <c r="B2665" s="83" t="s">
        <v>28</v>
      </c>
      <c r="C2665" s="43" t="s">
        <v>842</v>
      </c>
      <c r="D2665" s="84"/>
      <c r="E2665" s="132" t="s">
        <v>29</v>
      </c>
      <c r="F2665" s="90">
        <v>44413</v>
      </c>
      <c r="G2665" s="85" t="s">
        <v>234</v>
      </c>
    </row>
    <row r="2666" spans="1:7" ht="12" customHeight="1" x14ac:dyDescent="0.15">
      <c r="A2666" s="83" t="s">
        <v>863</v>
      </c>
      <c r="B2666" s="83" t="s">
        <v>28</v>
      </c>
      <c r="C2666" s="43" t="s">
        <v>862</v>
      </c>
      <c r="D2666" s="84"/>
      <c r="E2666" s="132" t="s">
        <v>29</v>
      </c>
      <c r="F2666" s="90">
        <v>44414</v>
      </c>
      <c r="G2666" s="85" t="s">
        <v>234</v>
      </c>
    </row>
    <row r="2667" spans="1:7" ht="22.5" customHeight="1" x14ac:dyDescent="0.15">
      <c r="A2667" s="83" t="s">
        <v>955</v>
      </c>
      <c r="B2667" s="113" t="s">
        <v>1157</v>
      </c>
      <c r="C2667" s="43" t="s">
        <v>956</v>
      </c>
      <c r="D2667" s="84"/>
      <c r="E2667" s="132">
        <v>62243</v>
      </c>
      <c r="F2667" s="90">
        <v>44417</v>
      </c>
      <c r="G2667" s="85" t="s">
        <v>234</v>
      </c>
    </row>
    <row r="2668" spans="1:7" ht="56.25" customHeight="1" x14ac:dyDescent="0.15">
      <c r="A2668" s="83" t="s">
        <v>460</v>
      </c>
      <c r="B2668" s="83" t="s">
        <v>28</v>
      </c>
      <c r="C2668" s="43" t="s">
        <v>369</v>
      </c>
      <c r="D2668" s="84"/>
      <c r="E2668" s="132" t="s">
        <v>29</v>
      </c>
      <c r="F2668" s="90">
        <v>44423</v>
      </c>
      <c r="G2668" s="85" t="s">
        <v>234</v>
      </c>
    </row>
    <row r="2669" spans="1:7" ht="12" customHeight="1" x14ac:dyDescent="0.2">
      <c r="B2669" s="113" t="s">
        <v>943</v>
      </c>
      <c r="C2669" s="78" t="s">
        <v>1019</v>
      </c>
      <c r="F2669" s="136">
        <v>44425</v>
      </c>
      <c r="G2669" s="25" t="s">
        <v>234</v>
      </c>
    </row>
    <row r="2670" spans="1:7" ht="45" customHeight="1" x14ac:dyDescent="0.15">
      <c r="A2670" s="83" t="s">
        <v>438</v>
      </c>
      <c r="B2670" s="113" t="s">
        <v>1157</v>
      </c>
      <c r="C2670" s="43" t="s">
        <v>975</v>
      </c>
      <c r="D2670" s="84"/>
      <c r="E2670" s="132">
        <v>62294</v>
      </c>
      <c r="F2670" s="90">
        <v>44428</v>
      </c>
      <c r="G2670" s="85" t="s">
        <v>234</v>
      </c>
    </row>
    <row r="2671" spans="1:7" ht="12" customHeight="1" x14ac:dyDescent="0.15">
      <c r="A2671" s="83" t="s">
        <v>962</v>
      </c>
      <c r="B2671" s="83" t="s">
        <v>206</v>
      </c>
      <c r="C2671" s="43" t="s">
        <v>1008</v>
      </c>
      <c r="D2671" s="84"/>
      <c r="E2671" s="132" t="s">
        <v>29</v>
      </c>
      <c r="F2671" s="90">
        <v>44429</v>
      </c>
      <c r="G2671" s="85" t="s">
        <v>234</v>
      </c>
    </row>
    <row r="2672" spans="1:7" ht="12" customHeight="1" x14ac:dyDescent="0.15">
      <c r="A2672" s="83" t="s">
        <v>915</v>
      </c>
      <c r="B2672" s="83" t="s">
        <v>28</v>
      </c>
      <c r="C2672" s="43" t="s">
        <v>916</v>
      </c>
      <c r="D2672" s="84"/>
      <c r="E2672" s="132" t="s">
        <v>29</v>
      </c>
      <c r="F2672" s="90">
        <v>44433</v>
      </c>
      <c r="G2672" s="85" t="s">
        <v>234</v>
      </c>
    </row>
    <row r="2673" spans="1:7" ht="45" customHeight="1" x14ac:dyDescent="0.15">
      <c r="A2673" s="83" t="s">
        <v>462</v>
      </c>
      <c r="B2673" s="83" t="s">
        <v>28</v>
      </c>
      <c r="C2673" s="43" t="s">
        <v>1011</v>
      </c>
      <c r="D2673" s="84"/>
      <c r="E2673" s="132" t="s">
        <v>29</v>
      </c>
      <c r="F2673" s="90">
        <v>44437</v>
      </c>
      <c r="G2673" s="85" t="s">
        <v>234</v>
      </c>
    </row>
    <row r="2674" spans="1:7" ht="12" customHeight="1" x14ac:dyDescent="0.15">
      <c r="A2674" s="83" t="s">
        <v>644</v>
      </c>
      <c r="B2674" s="83" t="s">
        <v>28</v>
      </c>
      <c r="C2674" s="43" t="s">
        <v>860</v>
      </c>
      <c r="D2674" s="125" t="s">
        <v>859</v>
      </c>
      <c r="E2674" s="132">
        <v>1.1000000000000001</v>
      </c>
      <c r="F2674" s="90">
        <v>44440</v>
      </c>
      <c r="G2674" s="85" t="s">
        <v>234</v>
      </c>
    </row>
    <row r="2675" spans="1:7" ht="46.5" customHeight="1" x14ac:dyDescent="0.15">
      <c r="A2675" s="83" t="s">
        <v>837</v>
      </c>
      <c r="B2675" s="83" t="s">
        <v>28</v>
      </c>
      <c r="C2675" s="43" t="s">
        <v>842</v>
      </c>
      <c r="D2675" s="84"/>
      <c r="E2675" s="132" t="s">
        <v>29</v>
      </c>
      <c r="F2675" s="90">
        <v>44440</v>
      </c>
      <c r="G2675" s="85" t="s">
        <v>234</v>
      </c>
    </row>
    <row r="2676" spans="1:7" ht="45" customHeight="1" x14ac:dyDescent="0.15">
      <c r="A2676" s="83" t="s">
        <v>907</v>
      </c>
      <c r="B2676" s="83" t="s">
        <v>28</v>
      </c>
      <c r="C2676" s="43" t="s">
        <v>1025</v>
      </c>
      <c r="D2676" s="84"/>
      <c r="E2676" s="132" t="s">
        <v>29</v>
      </c>
      <c r="F2676" s="90">
        <v>44441</v>
      </c>
      <c r="G2676" s="85" t="s">
        <v>234</v>
      </c>
    </row>
    <row r="2677" spans="1:7" ht="45" customHeight="1" x14ac:dyDescent="0.15">
      <c r="A2677" s="83" t="s">
        <v>955</v>
      </c>
      <c r="B2677" s="113" t="s">
        <v>1157</v>
      </c>
      <c r="C2677" s="43" t="s">
        <v>956</v>
      </c>
      <c r="D2677" s="84"/>
      <c r="E2677" s="132">
        <v>62397</v>
      </c>
      <c r="F2677" s="90">
        <v>44446</v>
      </c>
      <c r="G2677" s="85" t="s">
        <v>234</v>
      </c>
    </row>
    <row r="2678" spans="1:7" ht="12" customHeight="1" x14ac:dyDescent="0.15">
      <c r="A2678" s="83" t="s">
        <v>1015</v>
      </c>
      <c r="B2678" s="83" t="s">
        <v>28</v>
      </c>
      <c r="C2678" s="43" t="s">
        <v>1016</v>
      </c>
      <c r="D2678" s="84"/>
      <c r="E2678" s="132" t="s">
        <v>29</v>
      </c>
      <c r="F2678" s="90">
        <v>44446</v>
      </c>
      <c r="G2678" s="85" t="s">
        <v>234</v>
      </c>
    </row>
    <row r="2679" spans="1:7" ht="45" customHeight="1" x14ac:dyDescent="0.15">
      <c r="A2679" s="83" t="s">
        <v>483</v>
      </c>
      <c r="B2679" s="83" t="s">
        <v>1149</v>
      </c>
      <c r="C2679" s="43" t="s">
        <v>921</v>
      </c>
      <c r="D2679" s="126" t="s">
        <v>859</v>
      </c>
      <c r="E2679" s="132" t="s">
        <v>29</v>
      </c>
      <c r="F2679" s="90">
        <v>44447</v>
      </c>
      <c r="G2679" s="85" t="s">
        <v>234</v>
      </c>
    </row>
    <row r="2680" spans="1:7" ht="33.75" customHeight="1" x14ac:dyDescent="0.15">
      <c r="A2680" s="83" t="s">
        <v>463</v>
      </c>
      <c r="B2680" s="83" t="s">
        <v>28</v>
      </c>
      <c r="C2680" s="43" t="s">
        <v>675</v>
      </c>
      <c r="D2680" s="84"/>
      <c r="E2680" s="132" t="s">
        <v>29</v>
      </c>
      <c r="F2680" s="90">
        <v>44448</v>
      </c>
      <c r="G2680" s="85" t="s">
        <v>234</v>
      </c>
    </row>
    <row r="2681" spans="1:7" ht="12" customHeight="1" x14ac:dyDescent="0.15">
      <c r="A2681" s="83" t="s">
        <v>465</v>
      </c>
      <c r="B2681" s="83" t="s">
        <v>28</v>
      </c>
      <c r="C2681" s="43" t="s">
        <v>960</v>
      </c>
      <c r="D2681" s="84"/>
      <c r="E2681" s="132" t="s">
        <v>29</v>
      </c>
      <c r="F2681" s="90">
        <v>44448</v>
      </c>
      <c r="G2681" s="85" t="s">
        <v>234</v>
      </c>
    </row>
    <row r="2682" spans="1:7" ht="12" customHeight="1" x14ac:dyDescent="0.2">
      <c r="B2682" s="113" t="s">
        <v>943</v>
      </c>
      <c r="C2682" s="78" t="s">
        <v>1018</v>
      </c>
      <c r="F2682" s="136">
        <v>44448</v>
      </c>
      <c r="G2682" s="25" t="s">
        <v>234</v>
      </c>
    </row>
    <row r="2683" spans="1:7" ht="12" customHeight="1" x14ac:dyDescent="0.15">
      <c r="A2683" s="83" t="s">
        <v>457</v>
      </c>
      <c r="B2683" s="83" t="s">
        <v>28</v>
      </c>
      <c r="C2683" s="43" t="s">
        <v>836</v>
      </c>
      <c r="D2683" s="84"/>
      <c r="E2683" s="132" t="s">
        <v>29</v>
      </c>
      <c r="F2683" s="90">
        <v>44451</v>
      </c>
      <c r="G2683" s="85" t="s">
        <v>234</v>
      </c>
    </row>
    <row r="2684" spans="1:7" ht="12" customHeight="1" x14ac:dyDescent="0.15">
      <c r="A2684" s="83" t="s">
        <v>431</v>
      </c>
      <c r="B2684" s="113" t="s">
        <v>1157</v>
      </c>
      <c r="C2684" s="43" t="s">
        <v>1021</v>
      </c>
      <c r="D2684" s="84"/>
      <c r="E2684" s="132">
        <v>62433</v>
      </c>
      <c r="F2684" s="90">
        <v>44453</v>
      </c>
      <c r="G2684" s="85" t="s">
        <v>234</v>
      </c>
    </row>
    <row r="2685" spans="1:7" ht="22.5" customHeight="1" x14ac:dyDescent="0.15">
      <c r="A2685" s="83" t="s">
        <v>772</v>
      </c>
      <c r="B2685" s="83" t="s">
        <v>199</v>
      </c>
      <c r="C2685" s="43" t="s">
        <v>1014</v>
      </c>
      <c r="D2685" s="125" t="s">
        <v>859</v>
      </c>
      <c r="E2685" s="132" t="s">
        <v>29</v>
      </c>
      <c r="F2685" s="90">
        <v>44454</v>
      </c>
      <c r="G2685" s="85" t="s">
        <v>234</v>
      </c>
    </row>
    <row r="2686" spans="1:7" ht="45" customHeight="1" x14ac:dyDescent="0.15">
      <c r="A2686" s="83" t="s">
        <v>458</v>
      </c>
      <c r="B2686" s="83" t="s">
        <v>28</v>
      </c>
      <c r="C2686" s="43" t="s">
        <v>498</v>
      </c>
      <c r="D2686" s="84"/>
      <c r="E2686" s="132" t="s">
        <v>29</v>
      </c>
      <c r="F2686" s="90">
        <v>44454</v>
      </c>
      <c r="G2686" s="85" t="s">
        <v>234</v>
      </c>
    </row>
    <row r="2687" spans="1:7" ht="45" customHeight="1" x14ac:dyDescent="0.15">
      <c r="A2687" s="83" t="s">
        <v>979</v>
      </c>
      <c r="B2687" s="83" t="s">
        <v>199</v>
      </c>
      <c r="C2687" s="43" t="s">
        <v>1013</v>
      </c>
      <c r="D2687" s="125" t="s">
        <v>859</v>
      </c>
      <c r="E2687" s="132" t="s">
        <v>29</v>
      </c>
      <c r="F2687" s="90">
        <v>44454</v>
      </c>
      <c r="G2687" s="85" t="s">
        <v>234</v>
      </c>
    </row>
    <row r="2688" spans="1:7" ht="12" customHeight="1" x14ac:dyDescent="0.15">
      <c r="A2688" s="83" t="s">
        <v>419</v>
      </c>
      <c r="B2688" s="113" t="s">
        <v>1157</v>
      </c>
      <c r="C2688" s="43" t="s">
        <v>920</v>
      </c>
      <c r="D2688" s="84"/>
      <c r="E2688" s="132">
        <v>62436</v>
      </c>
      <c r="F2688" s="90">
        <v>44456</v>
      </c>
      <c r="G2688" s="85" t="s">
        <v>234</v>
      </c>
    </row>
    <row r="2689" spans="1:7" ht="33.75" customHeight="1" x14ac:dyDescent="0.15">
      <c r="A2689" s="83" t="s">
        <v>640</v>
      </c>
      <c r="B2689" s="83" t="s">
        <v>28</v>
      </c>
      <c r="C2689" s="43" t="s">
        <v>641</v>
      </c>
      <c r="D2689" s="84"/>
      <c r="E2689" s="132" t="s">
        <v>29</v>
      </c>
      <c r="F2689" s="90">
        <v>44456</v>
      </c>
      <c r="G2689" s="85" t="s">
        <v>234</v>
      </c>
    </row>
    <row r="2690" spans="1:7" ht="78.75" customHeight="1" x14ac:dyDescent="0.2">
      <c r="A2690" s="113" t="s">
        <v>887</v>
      </c>
      <c r="B2690" s="113" t="s">
        <v>28</v>
      </c>
      <c r="C2690" s="78" t="s">
        <v>1022</v>
      </c>
      <c r="E2690" s="131" t="s">
        <v>29</v>
      </c>
      <c r="F2690" s="136">
        <v>44457</v>
      </c>
      <c r="G2690" s="25" t="s">
        <v>234</v>
      </c>
    </row>
    <row r="2691" spans="1:7" ht="12" customHeight="1" x14ac:dyDescent="0.15">
      <c r="A2691" s="83" t="s">
        <v>438</v>
      </c>
      <c r="B2691" s="113" t="s">
        <v>1157</v>
      </c>
      <c r="C2691" s="43" t="s">
        <v>975</v>
      </c>
      <c r="D2691" s="84"/>
      <c r="E2691" s="132">
        <v>62443</v>
      </c>
      <c r="F2691" s="90">
        <v>44458</v>
      </c>
      <c r="G2691" s="85" t="s">
        <v>234</v>
      </c>
    </row>
    <row r="2692" spans="1:7" ht="12" customHeight="1" x14ac:dyDescent="0.15">
      <c r="A2692" s="83" t="s">
        <v>401</v>
      </c>
      <c r="B2692" s="83" t="s">
        <v>1159</v>
      </c>
      <c r="C2692" s="43" t="s">
        <v>903</v>
      </c>
      <c r="D2692" s="84"/>
      <c r="E2692" s="132">
        <v>43</v>
      </c>
      <c r="F2692" s="90">
        <v>44460</v>
      </c>
      <c r="G2692" s="85" t="s">
        <v>234</v>
      </c>
    </row>
    <row r="2693" spans="1:7" ht="22.5" customHeight="1" x14ac:dyDescent="0.15">
      <c r="A2693" s="83" t="s">
        <v>456</v>
      </c>
      <c r="B2693" s="83" t="s">
        <v>28</v>
      </c>
      <c r="C2693" s="43" t="s">
        <v>1003</v>
      </c>
      <c r="D2693" s="84"/>
      <c r="E2693" s="132" t="s">
        <v>29</v>
      </c>
      <c r="F2693" s="90">
        <v>44462</v>
      </c>
      <c r="G2693" s="85" t="s">
        <v>234</v>
      </c>
    </row>
    <row r="2694" spans="1:7" ht="12" customHeight="1" x14ac:dyDescent="0.15">
      <c r="A2694" s="83" t="s">
        <v>875</v>
      </c>
      <c r="B2694" s="83" t="s">
        <v>28</v>
      </c>
      <c r="C2694" s="43" t="s">
        <v>1026</v>
      </c>
      <c r="D2694" s="84"/>
      <c r="E2694" s="132" t="s">
        <v>29</v>
      </c>
      <c r="F2694" s="90">
        <v>44465</v>
      </c>
      <c r="G2694" s="85" t="s">
        <v>234</v>
      </c>
    </row>
    <row r="2695" spans="1:7" ht="56.25" customHeight="1" x14ac:dyDescent="0.15">
      <c r="A2695" s="83" t="s">
        <v>685</v>
      </c>
      <c r="B2695" s="83" t="s">
        <v>28</v>
      </c>
      <c r="C2695" s="43" t="s">
        <v>1029</v>
      </c>
      <c r="D2695" s="84"/>
      <c r="E2695" s="132" t="s">
        <v>29</v>
      </c>
      <c r="F2695" s="90">
        <v>44470</v>
      </c>
      <c r="G2695" s="85" t="s">
        <v>234</v>
      </c>
    </row>
    <row r="2696" spans="1:7" ht="78.75" customHeight="1" x14ac:dyDescent="0.15">
      <c r="A2696" s="83" t="s">
        <v>644</v>
      </c>
      <c r="B2696" s="83" t="s">
        <v>28</v>
      </c>
      <c r="C2696" s="43" t="s">
        <v>860</v>
      </c>
      <c r="D2696" s="125" t="s">
        <v>859</v>
      </c>
      <c r="E2696" s="132">
        <v>1.1000000000000001</v>
      </c>
      <c r="F2696" s="90">
        <v>44470</v>
      </c>
      <c r="G2696" s="85" t="s">
        <v>234</v>
      </c>
    </row>
    <row r="2697" spans="1:7" ht="12" customHeight="1" x14ac:dyDescent="0.15">
      <c r="A2697" s="83" t="s">
        <v>837</v>
      </c>
      <c r="B2697" s="83" t="s">
        <v>28</v>
      </c>
      <c r="C2697" s="43" t="s">
        <v>842</v>
      </c>
      <c r="D2697" s="84"/>
      <c r="E2697" s="132" t="s">
        <v>29</v>
      </c>
      <c r="F2697" s="90">
        <v>44470</v>
      </c>
      <c r="G2697" s="85" t="s">
        <v>234</v>
      </c>
    </row>
    <row r="2698" spans="1:7" ht="12" customHeight="1" x14ac:dyDescent="0.15">
      <c r="A2698" s="83" t="s">
        <v>905</v>
      </c>
      <c r="B2698" s="83" t="s">
        <v>28</v>
      </c>
      <c r="C2698" s="43" t="s">
        <v>1030</v>
      </c>
      <c r="D2698" s="84"/>
      <c r="E2698" s="132" t="s">
        <v>29</v>
      </c>
      <c r="F2698" s="90">
        <v>44473</v>
      </c>
      <c r="G2698" s="85" t="s">
        <v>234</v>
      </c>
    </row>
    <row r="2699" spans="1:7" ht="33.75" customHeight="1" x14ac:dyDescent="0.15">
      <c r="A2699" s="83" t="s">
        <v>863</v>
      </c>
      <c r="B2699" s="83" t="s">
        <v>28</v>
      </c>
      <c r="C2699" s="43" t="s">
        <v>862</v>
      </c>
      <c r="D2699" s="84"/>
      <c r="E2699" s="132" t="s">
        <v>29</v>
      </c>
      <c r="F2699" s="90">
        <v>44474</v>
      </c>
      <c r="G2699" s="85" t="s">
        <v>234</v>
      </c>
    </row>
    <row r="2700" spans="1:7" ht="22.5" customHeight="1" x14ac:dyDescent="0.15">
      <c r="A2700" s="83" t="s">
        <v>776</v>
      </c>
      <c r="B2700" s="83" t="s">
        <v>28</v>
      </c>
      <c r="C2700" s="43" t="s">
        <v>1031</v>
      </c>
      <c r="D2700" s="84"/>
      <c r="E2700" s="132" t="s">
        <v>29</v>
      </c>
      <c r="F2700" s="90">
        <v>44474</v>
      </c>
      <c r="G2700" s="85" t="s">
        <v>234</v>
      </c>
    </row>
    <row r="2701" spans="1:7" ht="22.5" customHeight="1" x14ac:dyDescent="0.15">
      <c r="A2701" s="83" t="s">
        <v>434</v>
      </c>
      <c r="B2701" s="83" t="str">
        <f>Input!$E$2</f>
        <v>2009 Fit</v>
      </c>
      <c r="C2701" s="43" t="s">
        <v>282</v>
      </c>
      <c r="D2701" s="84"/>
      <c r="E2701" s="132">
        <v>62946</v>
      </c>
      <c r="F2701" s="90">
        <v>44475</v>
      </c>
      <c r="G2701" s="85" t="s">
        <v>234</v>
      </c>
    </row>
    <row r="2702" spans="1:7" ht="12" customHeight="1" x14ac:dyDescent="0.15">
      <c r="A2702" s="83" t="s">
        <v>1032</v>
      </c>
      <c r="B2702" s="113" t="s">
        <v>1157</v>
      </c>
      <c r="C2702" s="43" t="s">
        <v>1033</v>
      </c>
      <c r="D2702" s="84"/>
      <c r="E2702" s="132">
        <v>62952</v>
      </c>
      <c r="F2702" s="90">
        <v>44475</v>
      </c>
      <c r="G2702" s="85" t="s">
        <v>234</v>
      </c>
    </row>
    <row r="2703" spans="1:7" ht="12" customHeight="1" x14ac:dyDescent="0.15">
      <c r="A2703" s="83" t="s">
        <v>955</v>
      </c>
      <c r="B2703" s="113" t="s">
        <v>1157</v>
      </c>
      <c r="C2703" s="43" t="s">
        <v>956</v>
      </c>
      <c r="D2703" s="84"/>
      <c r="E2703" s="132">
        <v>62952</v>
      </c>
      <c r="F2703" s="90">
        <v>44476</v>
      </c>
      <c r="G2703" s="85" t="s">
        <v>234</v>
      </c>
    </row>
    <row r="2704" spans="1:7" ht="22.5" customHeight="1" x14ac:dyDescent="0.15">
      <c r="A2704" s="83" t="s">
        <v>1028</v>
      </c>
      <c r="B2704" s="113" t="s">
        <v>1157</v>
      </c>
      <c r="C2704" s="43" t="s">
        <v>1034</v>
      </c>
      <c r="D2704" s="125" t="s">
        <v>859</v>
      </c>
      <c r="E2704" s="132">
        <v>62946</v>
      </c>
      <c r="F2704" s="90">
        <v>44477</v>
      </c>
      <c r="G2704" s="85" t="s">
        <v>234</v>
      </c>
    </row>
    <row r="2705" spans="1:7" ht="12" customHeight="1" x14ac:dyDescent="0.15">
      <c r="A2705" s="83" t="s">
        <v>443</v>
      </c>
      <c r="B2705" s="113" t="s">
        <v>1157</v>
      </c>
      <c r="C2705" s="43" t="s">
        <v>1</v>
      </c>
      <c r="D2705" s="84"/>
      <c r="E2705" s="132">
        <v>63043</v>
      </c>
      <c r="F2705" s="90">
        <v>44484</v>
      </c>
      <c r="G2705" s="85" t="s">
        <v>234</v>
      </c>
    </row>
    <row r="2706" spans="1:7" ht="12" customHeight="1" x14ac:dyDescent="0.15">
      <c r="A2706" s="83" t="s">
        <v>438</v>
      </c>
      <c r="B2706" s="113" t="s">
        <v>1157</v>
      </c>
      <c r="C2706" s="43" t="s">
        <v>975</v>
      </c>
      <c r="D2706" s="84"/>
      <c r="E2706" s="132">
        <v>63043</v>
      </c>
      <c r="F2706" s="90">
        <v>44488</v>
      </c>
      <c r="G2706" s="85" t="s">
        <v>234</v>
      </c>
    </row>
    <row r="2707" spans="1:7" ht="56.25" customHeight="1" x14ac:dyDescent="0.15">
      <c r="A2707" s="83" t="s">
        <v>962</v>
      </c>
      <c r="B2707" s="83" t="s">
        <v>206</v>
      </c>
      <c r="C2707" s="43" t="s">
        <v>1008</v>
      </c>
      <c r="D2707" s="84"/>
      <c r="E2707" s="132" t="s">
        <v>29</v>
      </c>
      <c r="F2707" s="90">
        <v>44490</v>
      </c>
      <c r="G2707" s="85" t="s">
        <v>234</v>
      </c>
    </row>
    <row r="2708" spans="1:7" ht="22.5" customHeight="1" x14ac:dyDescent="0.15">
      <c r="A2708" s="83" t="s">
        <v>467</v>
      </c>
      <c r="B2708" s="83" t="s">
        <v>28</v>
      </c>
      <c r="C2708" s="43" t="s">
        <v>1038</v>
      </c>
      <c r="D2708" s="125" t="s">
        <v>859</v>
      </c>
      <c r="E2708" s="132" t="s">
        <v>29</v>
      </c>
      <c r="F2708" s="90">
        <v>44493</v>
      </c>
      <c r="G2708" s="85" t="s">
        <v>234</v>
      </c>
    </row>
    <row r="2709" spans="1:7" ht="22.5" customHeight="1" x14ac:dyDescent="0.15">
      <c r="A2709" s="83" t="s">
        <v>401</v>
      </c>
      <c r="B2709" s="83" t="s">
        <v>1159</v>
      </c>
      <c r="C2709" s="43" t="s">
        <v>903</v>
      </c>
      <c r="D2709" s="84"/>
      <c r="E2709" s="132">
        <v>48</v>
      </c>
      <c r="F2709" s="90">
        <v>44496</v>
      </c>
      <c r="G2709" s="85" t="s">
        <v>234</v>
      </c>
    </row>
    <row r="2710" spans="1:7" ht="22.5" customHeight="1" x14ac:dyDescent="0.15">
      <c r="A2710" s="83" t="s">
        <v>481</v>
      </c>
      <c r="B2710" s="83" t="s">
        <v>215</v>
      </c>
      <c r="C2710" s="43" t="s">
        <v>1040</v>
      </c>
      <c r="D2710" s="84"/>
      <c r="E2710" s="132" t="s">
        <v>29</v>
      </c>
      <c r="F2710" s="90">
        <v>44496</v>
      </c>
      <c r="G2710" s="85" t="s">
        <v>234</v>
      </c>
    </row>
    <row r="2711" spans="1:7" ht="12" customHeight="1" x14ac:dyDescent="0.15">
      <c r="A2711" s="83" t="s">
        <v>650</v>
      </c>
      <c r="B2711" s="83" t="s">
        <v>28</v>
      </c>
      <c r="C2711" s="43" t="s">
        <v>1004</v>
      </c>
      <c r="D2711" s="84"/>
      <c r="E2711" s="132" t="s">
        <v>29</v>
      </c>
      <c r="F2711" s="90">
        <v>44497</v>
      </c>
      <c r="G2711" s="85" t="s">
        <v>234</v>
      </c>
    </row>
    <row r="2712" spans="1:7" ht="22.5" customHeight="1" x14ac:dyDescent="0.15">
      <c r="A2712" s="83" t="s">
        <v>655</v>
      </c>
      <c r="B2712" s="83" t="s">
        <v>199</v>
      </c>
      <c r="C2712" s="43" t="s">
        <v>924</v>
      </c>
      <c r="D2712" s="84"/>
      <c r="E2712" s="132" t="s">
        <v>29</v>
      </c>
      <c r="F2712" s="90">
        <v>44500</v>
      </c>
      <c r="G2712" s="85" t="s">
        <v>234</v>
      </c>
    </row>
    <row r="2713" spans="1:7" ht="22.5" customHeight="1" x14ac:dyDescent="0.15">
      <c r="A2713" s="83" t="s">
        <v>656</v>
      </c>
      <c r="B2713" s="83" t="s">
        <v>199</v>
      </c>
      <c r="C2713" s="43" t="s">
        <v>889</v>
      </c>
      <c r="D2713" s="84"/>
      <c r="E2713" s="132" t="s">
        <v>29</v>
      </c>
      <c r="F2713" s="90">
        <v>44500</v>
      </c>
      <c r="G2713" s="85" t="s">
        <v>234</v>
      </c>
    </row>
    <row r="2714" spans="1:7" ht="12.75" customHeight="1" x14ac:dyDescent="0.15">
      <c r="A2714" s="83" t="s">
        <v>474</v>
      </c>
      <c r="B2714" s="83" t="s">
        <v>216</v>
      </c>
      <c r="C2714" s="43" t="s">
        <v>499</v>
      </c>
      <c r="D2714" s="84"/>
      <c r="E2714" s="132" t="s">
        <v>29</v>
      </c>
      <c r="F2714" s="90">
        <v>44507</v>
      </c>
      <c r="G2714" s="85" t="s">
        <v>234</v>
      </c>
    </row>
    <row r="2715" spans="1:7" ht="12.75" customHeight="1" x14ac:dyDescent="0.2">
      <c r="A2715" s="113" t="s">
        <v>457</v>
      </c>
      <c r="B2715" s="113" t="s">
        <v>28</v>
      </c>
      <c r="C2715" s="78" t="s">
        <v>836</v>
      </c>
      <c r="E2715" s="131" t="s">
        <v>29</v>
      </c>
      <c r="F2715" s="136">
        <v>44514</v>
      </c>
      <c r="G2715" s="25" t="s">
        <v>234</v>
      </c>
    </row>
    <row r="2716" spans="1:7" ht="12" customHeight="1" x14ac:dyDescent="0.15">
      <c r="A2716" s="83" t="s">
        <v>458</v>
      </c>
      <c r="B2716" s="83" t="s">
        <v>28</v>
      </c>
      <c r="C2716" s="43" t="s">
        <v>498</v>
      </c>
      <c r="D2716" s="84"/>
      <c r="E2716" s="132" t="s">
        <v>29</v>
      </c>
      <c r="F2716" s="90">
        <v>44514</v>
      </c>
      <c r="G2716" s="85" t="s">
        <v>234</v>
      </c>
    </row>
    <row r="2717" spans="1:7" ht="22.5" customHeight="1" x14ac:dyDescent="0.15">
      <c r="A2717" s="83" t="s">
        <v>477</v>
      </c>
      <c r="B2717" s="83" t="s">
        <v>199</v>
      </c>
      <c r="C2717" s="43" t="s">
        <v>1039</v>
      </c>
      <c r="D2717" s="84"/>
      <c r="E2717" s="132" t="s">
        <v>29</v>
      </c>
      <c r="F2717" s="90">
        <v>44515</v>
      </c>
      <c r="G2717" s="85" t="s">
        <v>234</v>
      </c>
    </row>
    <row r="2718" spans="1:7" ht="12" customHeight="1" x14ac:dyDescent="0.15">
      <c r="A2718" s="83" t="s">
        <v>398</v>
      </c>
      <c r="B2718" s="83" t="s">
        <v>1159</v>
      </c>
      <c r="C2718" s="43" t="s">
        <v>935</v>
      </c>
      <c r="D2718" s="84"/>
      <c r="E2718" s="132">
        <v>50</v>
      </c>
      <c r="F2718" s="90">
        <v>44517</v>
      </c>
      <c r="G2718" s="85" t="s">
        <v>234</v>
      </c>
    </row>
    <row r="2719" spans="1:7" ht="12" customHeight="1" x14ac:dyDescent="0.2">
      <c r="A2719" s="113" t="s">
        <v>777</v>
      </c>
      <c r="B2719" s="83" t="s">
        <v>1159</v>
      </c>
      <c r="C2719" s="78" t="s">
        <v>934</v>
      </c>
      <c r="E2719" s="131">
        <v>50</v>
      </c>
      <c r="F2719" s="136">
        <v>44517</v>
      </c>
      <c r="G2719" s="25" t="s">
        <v>234</v>
      </c>
    </row>
    <row r="2720" spans="1:7" ht="22.5" customHeight="1" x14ac:dyDescent="0.2">
      <c r="A2720" s="113" t="s">
        <v>400</v>
      </c>
      <c r="B2720" s="83" t="s">
        <v>1159</v>
      </c>
      <c r="C2720" s="78" t="s">
        <v>893</v>
      </c>
      <c r="E2720" s="131">
        <v>50</v>
      </c>
      <c r="F2720" s="136">
        <v>44517</v>
      </c>
      <c r="G2720" s="25" t="s">
        <v>234</v>
      </c>
    </row>
    <row r="2721" spans="1:7" ht="22.5" customHeight="1" x14ac:dyDescent="0.15">
      <c r="A2721" s="83" t="s">
        <v>401</v>
      </c>
      <c r="B2721" s="83" t="s">
        <v>1159</v>
      </c>
      <c r="C2721" s="43" t="s">
        <v>903</v>
      </c>
      <c r="D2721" s="84"/>
      <c r="E2721" s="132">
        <v>50</v>
      </c>
      <c r="F2721" s="90">
        <v>44517</v>
      </c>
      <c r="G2721" s="85" t="s">
        <v>234</v>
      </c>
    </row>
    <row r="2722" spans="1:7" ht="22.5" customHeight="1" x14ac:dyDescent="0.15">
      <c r="A2722" s="83" t="s">
        <v>874</v>
      </c>
      <c r="B2722" s="83" t="s">
        <v>28</v>
      </c>
      <c r="C2722" s="43" t="s">
        <v>664</v>
      </c>
      <c r="D2722" s="84"/>
      <c r="E2722" s="132" t="s">
        <v>29</v>
      </c>
      <c r="F2722" s="90">
        <v>44517</v>
      </c>
      <c r="G2722" s="85" t="s">
        <v>234</v>
      </c>
    </row>
    <row r="2723" spans="1:7" ht="22.5" customHeight="1" x14ac:dyDescent="0.15">
      <c r="A2723" s="83" t="s">
        <v>438</v>
      </c>
      <c r="B2723" s="113" t="s">
        <v>1157</v>
      </c>
      <c r="C2723" s="43" t="s">
        <v>975</v>
      </c>
      <c r="D2723" s="84"/>
      <c r="E2723" s="132">
        <v>63169</v>
      </c>
      <c r="F2723" s="90">
        <v>44518</v>
      </c>
      <c r="G2723" s="85" t="s">
        <v>234</v>
      </c>
    </row>
    <row r="2724" spans="1:7" ht="12" customHeight="1" x14ac:dyDescent="0.15">
      <c r="A2724" s="83" t="s">
        <v>422</v>
      </c>
      <c r="B2724" s="113" t="s">
        <v>1157</v>
      </c>
      <c r="C2724" s="43" t="s">
        <v>10</v>
      </c>
      <c r="D2724" s="84"/>
      <c r="E2724" s="132">
        <v>63207</v>
      </c>
      <c r="F2724" s="90">
        <v>44529</v>
      </c>
      <c r="G2724" s="85" t="s">
        <v>234</v>
      </c>
    </row>
    <row r="2725" spans="1:7" ht="12" customHeight="1" x14ac:dyDescent="0.15">
      <c r="A2725" s="83" t="s">
        <v>435</v>
      </c>
      <c r="B2725" s="113" t="s">
        <v>1157</v>
      </c>
      <c r="C2725" s="43" t="s">
        <v>285</v>
      </c>
      <c r="D2725" s="84"/>
      <c r="E2725" s="132">
        <v>63207</v>
      </c>
      <c r="F2725" s="90">
        <v>44529</v>
      </c>
      <c r="G2725" s="85" t="s">
        <v>234</v>
      </c>
    </row>
    <row r="2726" spans="1:7" ht="12" customHeight="1" x14ac:dyDescent="0.15">
      <c r="A2726" s="83" t="s">
        <v>644</v>
      </c>
      <c r="B2726" s="83" t="s">
        <v>28</v>
      </c>
      <c r="C2726" s="43" t="s">
        <v>860</v>
      </c>
      <c r="D2726" s="125" t="s">
        <v>859</v>
      </c>
      <c r="E2726" s="132">
        <v>1.1000000000000001</v>
      </c>
      <c r="F2726" s="90">
        <v>44530</v>
      </c>
      <c r="G2726" s="85" t="s">
        <v>234</v>
      </c>
    </row>
    <row r="2727" spans="1:7" ht="12" customHeight="1" x14ac:dyDescent="0.15">
      <c r="A2727" s="83" t="s">
        <v>837</v>
      </c>
      <c r="B2727" s="83" t="s">
        <v>28</v>
      </c>
      <c r="C2727" s="43" t="s">
        <v>842</v>
      </c>
      <c r="D2727" s="84"/>
      <c r="E2727" s="132" t="s">
        <v>29</v>
      </c>
      <c r="F2727" s="90">
        <v>44530</v>
      </c>
      <c r="G2727" s="85" t="s">
        <v>234</v>
      </c>
    </row>
    <row r="2728" spans="1:7" ht="12" customHeight="1" x14ac:dyDescent="0.15">
      <c r="A2728" s="83" t="s">
        <v>955</v>
      </c>
      <c r="B2728" s="113" t="s">
        <v>1157</v>
      </c>
      <c r="C2728" s="43" t="s">
        <v>956</v>
      </c>
      <c r="D2728" s="84"/>
      <c r="E2728" s="132">
        <v>63233</v>
      </c>
      <c r="F2728" s="90">
        <v>44533</v>
      </c>
      <c r="G2728" s="85" t="s">
        <v>234</v>
      </c>
    </row>
    <row r="2729" spans="1:7" ht="12" customHeight="1" x14ac:dyDescent="0.15">
      <c r="A2729" s="83" t="s">
        <v>863</v>
      </c>
      <c r="B2729" s="83" t="s">
        <v>28</v>
      </c>
      <c r="C2729" s="43" t="s">
        <v>862</v>
      </c>
      <c r="D2729" s="84"/>
      <c r="E2729" s="132" t="s">
        <v>29</v>
      </c>
      <c r="F2729" s="90">
        <v>44534</v>
      </c>
      <c r="G2729" s="85" t="s">
        <v>234</v>
      </c>
    </row>
    <row r="2730" spans="1:7" ht="22.5" customHeight="1" x14ac:dyDescent="0.15">
      <c r="A2730" s="83" t="s">
        <v>962</v>
      </c>
      <c r="B2730" s="83" t="s">
        <v>206</v>
      </c>
      <c r="C2730" s="43" t="s">
        <v>1041</v>
      </c>
      <c r="D2730" s="84"/>
      <c r="E2730" s="132" t="s">
        <v>29</v>
      </c>
      <c r="F2730" s="90">
        <v>44535</v>
      </c>
      <c r="G2730" s="85" t="s">
        <v>234</v>
      </c>
    </row>
    <row r="2731" spans="1:7" ht="45" customHeight="1" x14ac:dyDescent="0.15">
      <c r="A2731" s="83" t="s">
        <v>463</v>
      </c>
      <c r="B2731" s="83" t="s">
        <v>28</v>
      </c>
      <c r="C2731" s="43" t="s">
        <v>675</v>
      </c>
      <c r="D2731" s="84"/>
      <c r="E2731" s="132" t="s">
        <v>29</v>
      </c>
      <c r="F2731" s="90">
        <v>44538</v>
      </c>
      <c r="G2731" s="85" t="s">
        <v>234</v>
      </c>
    </row>
    <row r="2732" spans="1:7" ht="12.75" customHeight="1" x14ac:dyDescent="0.15">
      <c r="A2732" s="83" t="s">
        <v>465</v>
      </c>
      <c r="B2732" s="83" t="s">
        <v>28</v>
      </c>
      <c r="C2732" s="43" t="s">
        <v>960</v>
      </c>
      <c r="D2732" s="84"/>
      <c r="E2732" s="132" t="s">
        <v>29</v>
      </c>
      <c r="F2732" s="90">
        <v>44538</v>
      </c>
      <c r="G2732" s="85" t="s">
        <v>234</v>
      </c>
    </row>
    <row r="2733" spans="1:7" ht="12.75" customHeight="1" x14ac:dyDescent="0.15">
      <c r="A2733" s="83" t="s">
        <v>659</v>
      </c>
      <c r="B2733" s="83" t="s">
        <v>28</v>
      </c>
      <c r="C2733" s="43" t="s">
        <v>1042</v>
      </c>
      <c r="D2733" s="84"/>
      <c r="E2733" s="132" t="s">
        <v>29</v>
      </c>
      <c r="F2733" s="90">
        <v>44542</v>
      </c>
      <c r="G2733" s="85" t="s">
        <v>234</v>
      </c>
    </row>
    <row r="2734" spans="1:7" ht="78.75" customHeight="1" x14ac:dyDescent="0.15">
      <c r="A2734" s="83" t="s">
        <v>640</v>
      </c>
      <c r="B2734" s="83" t="s">
        <v>28</v>
      </c>
      <c r="C2734" s="43" t="s">
        <v>641</v>
      </c>
      <c r="D2734" s="84"/>
      <c r="E2734" s="132" t="s">
        <v>29</v>
      </c>
      <c r="F2734" s="90">
        <v>44546</v>
      </c>
      <c r="G2734" s="85" t="s">
        <v>234</v>
      </c>
    </row>
    <row r="2735" spans="1:7" ht="12" customHeight="1" x14ac:dyDescent="0.15">
      <c r="A2735" s="83" t="s">
        <v>438</v>
      </c>
      <c r="B2735" s="113" t="s">
        <v>1157</v>
      </c>
      <c r="C2735" s="43" t="s">
        <v>975</v>
      </c>
      <c r="D2735" s="84"/>
      <c r="E2735" s="132">
        <v>63510</v>
      </c>
      <c r="F2735" s="90">
        <v>44548</v>
      </c>
      <c r="G2735" s="85" t="s">
        <v>234</v>
      </c>
    </row>
    <row r="2736" spans="1:7" ht="12" customHeight="1" x14ac:dyDescent="0.15">
      <c r="A2736" s="83" t="s">
        <v>882</v>
      </c>
      <c r="B2736" s="83" t="s">
        <v>215</v>
      </c>
      <c r="C2736" s="43" t="s">
        <v>883</v>
      </c>
      <c r="D2736" s="125" t="s">
        <v>859</v>
      </c>
      <c r="E2736" s="132" t="s">
        <v>29</v>
      </c>
      <c r="F2736" s="90">
        <v>44549</v>
      </c>
      <c r="G2736" s="85" t="s">
        <v>234</v>
      </c>
    </row>
    <row r="2737" spans="1:7" ht="45" customHeight="1" x14ac:dyDescent="0.2">
      <c r="A2737" s="113" t="s">
        <v>685</v>
      </c>
      <c r="B2737" s="113" t="s">
        <v>28</v>
      </c>
      <c r="C2737" s="78" t="s">
        <v>1044</v>
      </c>
      <c r="E2737" s="131" t="s">
        <v>29</v>
      </c>
      <c r="F2737" s="136">
        <v>44560</v>
      </c>
      <c r="G2737" s="25" t="s">
        <v>234</v>
      </c>
    </row>
    <row r="2738" spans="1:7" ht="12" customHeight="1" x14ac:dyDescent="0.2">
      <c r="A2738" s="113" t="s">
        <v>644</v>
      </c>
      <c r="B2738" s="113" t="s">
        <v>28</v>
      </c>
      <c r="C2738" s="78" t="s">
        <v>860</v>
      </c>
      <c r="D2738" s="117" t="s">
        <v>859</v>
      </c>
      <c r="E2738" s="131">
        <v>1.1000000000000001</v>
      </c>
      <c r="F2738" s="136">
        <v>44560</v>
      </c>
      <c r="G2738" s="25" t="s">
        <v>234</v>
      </c>
    </row>
    <row r="2739" spans="1:7" ht="78.75" customHeight="1" x14ac:dyDescent="0.2">
      <c r="A2739" s="113" t="s">
        <v>837</v>
      </c>
      <c r="B2739" s="113" t="s">
        <v>28</v>
      </c>
      <c r="C2739" s="78" t="s">
        <v>842</v>
      </c>
      <c r="E2739" s="131" t="s">
        <v>29</v>
      </c>
      <c r="F2739" s="136">
        <v>44560</v>
      </c>
      <c r="G2739" s="25" t="s">
        <v>234</v>
      </c>
    </row>
    <row r="2740" spans="1:7" ht="12" customHeight="1" x14ac:dyDescent="0.15">
      <c r="A2740" s="83" t="s">
        <v>955</v>
      </c>
      <c r="B2740" s="113" t="s">
        <v>1157</v>
      </c>
      <c r="C2740" s="43" t="s">
        <v>956</v>
      </c>
      <c r="D2740" s="84"/>
      <c r="E2740" s="132">
        <v>63541</v>
      </c>
      <c r="F2740" s="90">
        <v>44563</v>
      </c>
      <c r="G2740" s="85" t="s">
        <v>234</v>
      </c>
    </row>
    <row r="2741" spans="1:7" ht="12" customHeight="1" x14ac:dyDescent="0.15">
      <c r="A2741" s="83" t="s">
        <v>458</v>
      </c>
      <c r="B2741" s="83" t="s">
        <v>28</v>
      </c>
      <c r="C2741" s="43" t="s">
        <v>498</v>
      </c>
      <c r="D2741" s="84"/>
      <c r="E2741" s="132" t="s">
        <v>29</v>
      </c>
      <c r="F2741" s="90">
        <v>44574</v>
      </c>
      <c r="G2741" s="85" t="s">
        <v>234</v>
      </c>
    </row>
    <row r="2742" spans="1:7" ht="12" customHeight="1" x14ac:dyDescent="0.2">
      <c r="A2742" s="113" t="s">
        <v>887</v>
      </c>
      <c r="B2742" s="113" t="s">
        <v>28</v>
      </c>
      <c r="C2742" s="78" t="s">
        <v>1050</v>
      </c>
      <c r="E2742" s="131" t="s">
        <v>29</v>
      </c>
      <c r="F2742" s="136">
        <v>44575</v>
      </c>
      <c r="G2742" s="25" t="s">
        <v>234</v>
      </c>
    </row>
    <row r="2743" spans="1:7" ht="90" customHeight="1" x14ac:dyDescent="0.15">
      <c r="A2743" s="83" t="s">
        <v>769</v>
      </c>
      <c r="B2743" s="83" t="s">
        <v>199</v>
      </c>
      <c r="C2743" s="43" t="s">
        <v>1045</v>
      </c>
      <c r="D2743" s="125" t="s">
        <v>859</v>
      </c>
      <c r="E2743" s="132" t="s">
        <v>29</v>
      </c>
      <c r="F2743" s="90">
        <v>44576</v>
      </c>
      <c r="G2743" s="85" t="s">
        <v>234</v>
      </c>
    </row>
    <row r="2744" spans="1:7" ht="12" customHeight="1" x14ac:dyDescent="0.15">
      <c r="A2744" s="83" t="s">
        <v>980</v>
      </c>
      <c r="B2744" s="83" t="s">
        <v>199</v>
      </c>
      <c r="C2744" s="43" t="s">
        <v>1046</v>
      </c>
      <c r="D2744" s="125" t="s">
        <v>859</v>
      </c>
      <c r="E2744" s="132" t="s">
        <v>29</v>
      </c>
      <c r="F2744" s="90">
        <v>44576</v>
      </c>
      <c r="G2744" s="85" t="s">
        <v>234</v>
      </c>
    </row>
    <row r="2745" spans="1:7" ht="12" customHeight="1" x14ac:dyDescent="0.15">
      <c r="A2745" s="83" t="s">
        <v>457</v>
      </c>
      <c r="B2745" s="83" t="s">
        <v>28</v>
      </c>
      <c r="C2745" s="43" t="s">
        <v>836</v>
      </c>
      <c r="D2745" s="84"/>
      <c r="E2745" s="132" t="s">
        <v>29</v>
      </c>
      <c r="F2745" s="90">
        <v>44577</v>
      </c>
      <c r="G2745" s="85" t="s">
        <v>234</v>
      </c>
    </row>
    <row r="2746" spans="1:7" ht="12" customHeight="1" x14ac:dyDescent="0.15">
      <c r="A2746" s="83" t="s">
        <v>438</v>
      </c>
      <c r="B2746" s="113" t="s">
        <v>1157</v>
      </c>
      <c r="C2746" s="43" t="s">
        <v>975</v>
      </c>
      <c r="D2746" s="84"/>
      <c r="E2746" s="132">
        <v>63588</v>
      </c>
      <c r="F2746" s="90">
        <v>44578</v>
      </c>
      <c r="G2746" s="85" t="s">
        <v>234</v>
      </c>
    </row>
    <row r="2747" spans="1:7" ht="12" customHeight="1" x14ac:dyDescent="0.15">
      <c r="A2747" s="83" t="s">
        <v>456</v>
      </c>
      <c r="B2747" s="83" t="s">
        <v>28</v>
      </c>
      <c r="C2747" s="43" t="s">
        <v>1003</v>
      </c>
      <c r="D2747" s="84"/>
      <c r="E2747" s="132" t="s">
        <v>29</v>
      </c>
      <c r="F2747" s="90">
        <v>44582</v>
      </c>
      <c r="G2747" s="85" t="s">
        <v>234</v>
      </c>
    </row>
    <row r="2748" spans="1:7" ht="12" customHeight="1" x14ac:dyDescent="0.15">
      <c r="A2748" s="83" t="s">
        <v>428</v>
      </c>
      <c r="B2748" s="113" t="s">
        <v>1157</v>
      </c>
      <c r="C2748" s="43" t="s">
        <v>864</v>
      </c>
      <c r="D2748" s="84"/>
      <c r="E2748" s="132">
        <v>63609</v>
      </c>
      <c r="F2748" s="90">
        <v>44583</v>
      </c>
      <c r="G2748" s="85" t="s">
        <v>234</v>
      </c>
    </row>
    <row r="2749" spans="1:7" ht="12" customHeight="1" x14ac:dyDescent="0.15">
      <c r="A2749" s="83" t="s">
        <v>644</v>
      </c>
      <c r="B2749" s="83" t="s">
        <v>28</v>
      </c>
      <c r="C2749" s="43" t="s">
        <v>860</v>
      </c>
      <c r="D2749" s="125" t="s">
        <v>859</v>
      </c>
      <c r="E2749" s="132">
        <v>1.1000000000000001</v>
      </c>
      <c r="F2749" s="90">
        <v>44590</v>
      </c>
      <c r="G2749" s="85" t="s">
        <v>234</v>
      </c>
    </row>
    <row r="2750" spans="1:7" ht="12" customHeight="1" x14ac:dyDescent="0.15">
      <c r="A2750" s="83" t="s">
        <v>837</v>
      </c>
      <c r="B2750" s="83" t="s">
        <v>28</v>
      </c>
      <c r="C2750" s="43" t="s">
        <v>842</v>
      </c>
      <c r="D2750" s="84"/>
      <c r="E2750" s="132" t="s">
        <v>29</v>
      </c>
      <c r="F2750" s="90">
        <v>44590</v>
      </c>
      <c r="G2750" s="85" t="s">
        <v>234</v>
      </c>
    </row>
    <row r="2751" spans="1:7" ht="12" customHeight="1" x14ac:dyDescent="0.15">
      <c r="A2751" s="83" t="s">
        <v>955</v>
      </c>
      <c r="B2751" s="113" t="s">
        <v>1157</v>
      </c>
      <c r="C2751" s="43" t="s">
        <v>956</v>
      </c>
      <c r="D2751" s="84"/>
      <c r="E2751" s="132">
        <v>63618</v>
      </c>
      <c r="F2751" s="90">
        <v>44593</v>
      </c>
      <c r="G2751" s="85" t="s">
        <v>234</v>
      </c>
    </row>
    <row r="2752" spans="1:7" ht="12" customHeight="1" x14ac:dyDescent="0.15">
      <c r="A2752" s="83" t="s">
        <v>1032</v>
      </c>
      <c r="B2752" s="113" t="s">
        <v>1157</v>
      </c>
      <c r="C2752" s="43" t="s">
        <v>1033</v>
      </c>
      <c r="D2752" s="84"/>
      <c r="E2752" s="132">
        <v>63691</v>
      </c>
      <c r="F2752" s="90">
        <v>44607</v>
      </c>
      <c r="G2752" s="85" t="s">
        <v>234</v>
      </c>
    </row>
    <row r="2753" spans="1:7" ht="12" customHeight="1" x14ac:dyDescent="0.15">
      <c r="A2753" s="83" t="s">
        <v>438</v>
      </c>
      <c r="B2753" s="113" t="s">
        <v>1157</v>
      </c>
      <c r="C2753" s="43" t="s">
        <v>975</v>
      </c>
      <c r="D2753" s="84"/>
      <c r="E2753" s="132">
        <v>63697</v>
      </c>
      <c r="F2753" s="90">
        <v>44608</v>
      </c>
      <c r="G2753" s="85" t="s">
        <v>234</v>
      </c>
    </row>
    <row r="2754" spans="1:7" ht="12" customHeight="1" x14ac:dyDescent="0.15">
      <c r="A2754" s="83" t="s">
        <v>962</v>
      </c>
      <c r="B2754" s="83" t="s">
        <v>206</v>
      </c>
      <c r="C2754" s="43" t="s">
        <v>1059</v>
      </c>
      <c r="D2754" s="84"/>
      <c r="E2754" s="132" t="s">
        <v>29</v>
      </c>
      <c r="F2754" s="90">
        <v>44609</v>
      </c>
      <c r="G2754" s="85" t="s">
        <v>234</v>
      </c>
    </row>
    <row r="2755" spans="1:7" ht="12" customHeight="1" x14ac:dyDescent="0.15">
      <c r="A2755" s="83" t="s">
        <v>863</v>
      </c>
      <c r="B2755" s="83" t="s">
        <v>28</v>
      </c>
      <c r="C2755" s="43" t="s">
        <v>1053</v>
      </c>
      <c r="D2755" s="84"/>
      <c r="E2755" s="132" t="s">
        <v>29</v>
      </c>
      <c r="F2755" s="90">
        <v>44614</v>
      </c>
      <c r="G2755" s="85" t="s">
        <v>234</v>
      </c>
    </row>
    <row r="2756" spans="1:7" ht="22.5" customHeight="1" x14ac:dyDescent="0.15">
      <c r="A2756" s="83" t="s">
        <v>1056</v>
      </c>
      <c r="B2756" s="83" t="s">
        <v>827</v>
      </c>
      <c r="C2756" s="43" t="s">
        <v>1057</v>
      </c>
      <c r="D2756" s="84"/>
      <c r="E2756" s="132" t="s">
        <v>29</v>
      </c>
      <c r="F2756" s="90">
        <v>44617</v>
      </c>
      <c r="G2756" s="85" t="s">
        <v>234</v>
      </c>
    </row>
    <row r="2757" spans="1:7" ht="22.5" customHeight="1" x14ac:dyDescent="0.15">
      <c r="A2757" s="83" t="s">
        <v>1055</v>
      </c>
      <c r="B2757" s="83" t="s">
        <v>827</v>
      </c>
      <c r="C2757" s="43" t="s">
        <v>1000</v>
      </c>
      <c r="D2757" s="84"/>
      <c r="E2757" s="132" t="s">
        <v>29</v>
      </c>
      <c r="F2757" s="90">
        <v>44621</v>
      </c>
      <c r="G2757" s="85" t="s">
        <v>234</v>
      </c>
    </row>
    <row r="2758" spans="1:7" ht="56.25" customHeight="1" x14ac:dyDescent="0.15">
      <c r="A2758" s="83" t="s">
        <v>955</v>
      </c>
      <c r="B2758" s="113" t="s">
        <v>1157</v>
      </c>
      <c r="C2758" s="43" t="s">
        <v>956</v>
      </c>
      <c r="D2758" s="84"/>
      <c r="E2758" s="132">
        <v>63740</v>
      </c>
      <c r="F2758" s="90">
        <v>44623</v>
      </c>
      <c r="G2758" s="85" t="s">
        <v>234</v>
      </c>
    </row>
    <row r="2759" spans="1:7" ht="12" customHeight="1" x14ac:dyDescent="0.15">
      <c r="A2759" s="83" t="s">
        <v>445</v>
      </c>
      <c r="B2759" s="113" t="s">
        <v>1157</v>
      </c>
      <c r="C2759" s="43" t="s">
        <v>1058</v>
      </c>
      <c r="D2759" s="84"/>
      <c r="E2759" s="132">
        <v>63740</v>
      </c>
      <c r="F2759" s="90">
        <v>44625</v>
      </c>
      <c r="G2759" s="85" t="s">
        <v>234</v>
      </c>
    </row>
    <row r="2760" spans="1:7" ht="12" customHeight="1" x14ac:dyDescent="0.15">
      <c r="A2760" s="83" t="s">
        <v>465</v>
      </c>
      <c r="B2760" s="83" t="s">
        <v>28</v>
      </c>
      <c r="C2760" s="43" t="s">
        <v>960</v>
      </c>
      <c r="D2760" s="84"/>
      <c r="E2760" s="132" t="s">
        <v>29</v>
      </c>
      <c r="F2760" s="90">
        <v>44625</v>
      </c>
      <c r="G2760" s="85" t="s">
        <v>234</v>
      </c>
    </row>
    <row r="2761" spans="1:7" ht="12" customHeight="1" x14ac:dyDescent="0.15">
      <c r="A2761" s="83" t="s">
        <v>463</v>
      </c>
      <c r="B2761" s="83" t="s">
        <v>28</v>
      </c>
      <c r="C2761" s="43" t="s">
        <v>675</v>
      </c>
      <c r="D2761" s="84"/>
      <c r="E2761" s="132" t="s">
        <v>29</v>
      </c>
      <c r="F2761" s="90">
        <v>44628</v>
      </c>
      <c r="G2761" s="85" t="s">
        <v>234</v>
      </c>
    </row>
    <row r="2762" spans="1:7" ht="12" customHeight="1" x14ac:dyDescent="0.2">
      <c r="B2762" s="113" t="s">
        <v>943</v>
      </c>
      <c r="C2762" s="78" t="s">
        <v>1061</v>
      </c>
      <c r="F2762" s="136">
        <v>44628</v>
      </c>
      <c r="G2762" s="25" t="s">
        <v>234</v>
      </c>
    </row>
    <row r="2763" spans="1:7" ht="12" customHeight="1" x14ac:dyDescent="0.15">
      <c r="A2763" s="83" t="s">
        <v>428</v>
      </c>
      <c r="B2763" s="113" t="s">
        <v>1157</v>
      </c>
      <c r="C2763" s="43" t="s">
        <v>864</v>
      </c>
      <c r="D2763" s="84"/>
      <c r="E2763" s="132">
        <v>63765</v>
      </c>
      <c r="F2763" s="90">
        <v>44633</v>
      </c>
      <c r="G2763" s="85" t="s">
        <v>234</v>
      </c>
    </row>
    <row r="2764" spans="1:7" ht="12" customHeight="1" x14ac:dyDescent="0.15">
      <c r="A2764" s="83" t="s">
        <v>431</v>
      </c>
      <c r="B2764" s="113" t="s">
        <v>1157</v>
      </c>
      <c r="C2764" s="43" t="s">
        <v>1062</v>
      </c>
      <c r="D2764" s="84"/>
      <c r="E2764" s="132">
        <v>63770</v>
      </c>
      <c r="F2764" s="90">
        <v>44633</v>
      </c>
      <c r="G2764" s="85" t="s">
        <v>234</v>
      </c>
    </row>
    <row r="2765" spans="1:7" ht="12" customHeight="1" x14ac:dyDescent="0.15">
      <c r="A2765" s="83" t="s">
        <v>458</v>
      </c>
      <c r="B2765" s="83" t="s">
        <v>28</v>
      </c>
      <c r="C2765" s="43" t="s">
        <v>498</v>
      </c>
      <c r="D2765" s="84"/>
      <c r="E2765" s="132" t="s">
        <v>29</v>
      </c>
      <c r="F2765" s="90">
        <v>44634</v>
      </c>
      <c r="G2765" s="85" t="s">
        <v>234</v>
      </c>
    </row>
    <row r="2766" spans="1:7" ht="22.5" customHeight="1" x14ac:dyDescent="0.15">
      <c r="A2766" s="83" t="s">
        <v>438</v>
      </c>
      <c r="B2766" s="113" t="s">
        <v>1157</v>
      </c>
      <c r="C2766" s="43" t="s">
        <v>975</v>
      </c>
      <c r="D2766" s="84"/>
      <c r="E2766" s="132">
        <v>63975</v>
      </c>
      <c r="F2766" s="90">
        <v>44638</v>
      </c>
      <c r="G2766" s="85" t="s">
        <v>234</v>
      </c>
    </row>
    <row r="2767" spans="1:7" ht="12" customHeight="1" x14ac:dyDescent="0.15">
      <c r="A2767" s="83" t="s">
        <v>962</v>
      </c>
      <c r="B2767" s="83" t="s">
        <v>206</v>
      </c>
      <c r="C2767" s="43" t="s">
        <v>1060</v>
      </c>
      <c r="D2767" s="84"/>
      <c r="E2767" s="132" t="s">
        <v>29</v>
      </c>
      <c r="F2767" s="90">
        <v>44639</v>
      </c>
      <c r="G2767" s="85" t="s">
        <v>234</v>
      </c>
    </row>
    <row r="2768" spans="1:7" ht="12" customHeight="1" x14ac:dyDescent="0.15">
      <c r="A2768" s="83" t="s">
        <v>457</v>
      </c>
      <c r="B2768" s="83" t="s">
        <v>28</v>
      </c>
      <c r="C2768" s="43" t="s">
        <v>836</v>
      </c>
      <c r="D2768" s="84"/>
      <c r="E2768" s="132" t="s">
        <v>29</v>
      </c>
      <c r="F2768" s="90">
        <v>44640</v>
      </c>
      <c r="G2768" s="85" t="s">
        <v>234</v>
      </c>
    </row>
    <row r="2769" spans="1:7" ht="22.5" customHeight="1" x14ac:dyDescent="0.15">
      <c r="A2769" s="83" t="s">
        <v>1023</v>
      </c>
      <c r="B2769" s="83" t="s">
        <v>28</v>
      </c>
      <c r="C2769" s="43" t="s">
        <v>1024</v>
      </c>
      <c r="D2769" s="84"/>
      <c r="E2769" s="132" t="s">
        <v>29</v>
      </c>
      <c r="F2769" s="90">
        <v>44647</v>
      </c>
      <c r="G2769" s="85" t="s">
        <v>234</v>
      </c>
    </row>
    <row r="2770" spans="1:7" ht="12" customHeight="1" x14ac:dyDescent="0.15">
      <c r="A2770" s="83" t="s">
        <v>955</v>
      </c>
      <c r="B2770" s="113" t="s">
        <v>1157</v>
      </c>
      <c r="C2770" s="43" t="s">
        <v>956</v>
      </c>
      <c r="D2770" s="84"/>
      <c r="E2770" s="132">
        <v>63991</v>
      </c>
      <c r="F2770" s="90">
        <v>44653</v>
      </c>
      <c r="G2770" s="85" t="s">
        <v>234</v>
      </c>
    </row>
    <row r="2771" spans="1:7" ht="22.5" customHeight="1" x14ac:dyDescent="0.15">
      <c r="A2771" s="83" t="s">
        <v>464</v>
      </c>
      <c r="B2771" s="83" t="s">
        <v>28</v>
      </c>
      <c r="C2771" s="43" t="s">
        <v>209</v>
      </c>
      <c r="D2771" s="84"/>
      <c r="E2771" s="132" t="s">
        <v>29</v>
      </c>
      <c r="F2771" s="90">
        <v>44655</v>
      </c>
      <c r="G2771" s="85" t="s">
        <v>234</v>
      </c>
    </row>
    <row r="2772" spans="1:7" ht="12" customHeight="1" x14ac:dyDescent="0.15">
      <c r="A2772" s="83" t="s">
        <v>443</v>
      </c>
      <c r="B2772" s="113" t="s">
        <v>1157</v>
      </c>
      <c r="C2772" s="43" t="s">
        <v>1</v>
      </c>
      <c r="D2772" s="84"/>
      <c r="E2772" s="132">
        <v>64110</v>
      </c>
      <c r="F2772" s="90">
        <v>44666</v>
      </c>
      <c r="G2772" s="85" t="s">
        <v>234</v>
      </c>
    </row>
    <row r="2773" spans="1:7" ht="12" customHeight="1" x14ac:dyDescent="0.15">
      <c r="A2773" s="83" t="s">
        <v>438</v>
      </c>
      <c r="B2773" s="113" t="s">
        <v>1157</v>
      </c>
      <c r="C2773" s="43" t="s">
        <v>975</v>
      </c>
      <c r="D2773" s="84"/>
      <c r="E2773" s="132">
        <v>64119</v>
      </c>
      <c r="F2773" s="90">
        <v>44667</v>
      </c>
      <c r="G2773" s="85" t="s">
        <v>234</v>
      </c>
    </row>
    <row r="2774" spans="1:7" ht="12" customHeight="1" x14ac:dyDescent="0.15">
      <c r="A2774" s="83" t="s">
        <v>962</v>
      </c>
      <c r="B2774" s="83" t="s">
        <v>206</v>
      </c>
      <c r="C2774" s="43" t="s">
        <v>1069</v>
      </c>
      <c r="D2774" s="84"/>
      <c r="E2774" s="132" t="s">
        <v>29</v>
      </c>
      <c r="F2774" s="90">
        <v>44669</v>
      </c>
      <c r="G2774" s="85" t="s">
        <v>234</v>
      </c>
    </row>
    <row r="2775" spans="1:7" ht="12" customHeight="1" x14ac:dyDescent="0.15">
      <c r="A2775" s="83" t="s">
        <v>401</v>
      </c>
      <c r="B2775" s="83" t="s">
        <v>1159</v>
      </c>
      <c r="C2775" s="43" t="s">
        <v>903</v>
      </c>
      <c r="D2775" s="84"/>
      <c r="E2775" s="132">
        <v>55</v>
      </c>
      <c r="F2775" s="90">
        <v>44671</v>
      </c>
      <c r="G2775" s="85" t="s">
        <v>234</v>
      </c>
    </row>
    <row r="2776" spans="1:7" ht="33.75" customHeight="1" x14ac:dyDescent="0.15">
      <c r="A2776" s="83" t="s">
        <v>863</v>
      </c>
      <c r="B2776" s="83" t="s">
        <v>28</v>
      </c>
      <c r="C2776" s="43" t="s">
        <v>1054</v>
      </c>
      <c r="D2776" s="84"/>
      <c r="E2776" s="132" t="s">
        <v>29</v>
      </c>
      <c r="F2776" s="90">
        <v>44674</v>
      </c>
      <c r="G2776" s="85" t="s">
        <v>234</v>
      </c>
    </row>
    <row r="2777" spans="1:7" ht="22.5" customHeight="1" x14ac:dyDescent="0.15">
      <c r="A2777" s="83" t="s">
        <v>650</v>
      </c>
      <c r="B2777" s="83" t="s">
        <v>28</v>
      </c>
      <c r="C2777" s="43" t="s">
        <v>1004</v>
      </c>
      <c r="D2777" s="84"/>
      <c r="E2777" s="132" t="s">
        <v>29</v>
      </c>
      <c r="F2777" s="90">
        <v>44677</v>
      </c>
      <c r="G2777" s="85" t="s">
        <v>234</v>
      </c>
    </row>
    <row r="2778" spans="1:7" ht="45" customHeight="1" x14ac:dyDescent="0.15">
      <c r="A2778" s="83" t="s">
        <v>644</v>
      </c>
      <c r="B2778" s="83" t="s">
        <v>28</v>
      </c>
      <c r="C2778" s="43" t="s">
        <v>860</v>
      </c>
      <c r="D2778" s="125" t="s">
        <v>859</v>
      </c>
      <c r="E2778" s="132">
        <v>1.1000000000000001</v>
      </c>
      <c r="F2778" s="90">
        <v>44677</v>
      </c>
      <c r="G2778" s="85" t="s">
        <v>234</v>
      </c>
    </row>
    <row r="2779" spans="1:7" ht="22.5" customHeight="1" x14ac:dyDescent="0.15">
      <c r="A2779" s="83" t="s">
        <v>837</v>
      </c>
      <c r="B2779" s="83" t="s">
        <v>28</v>
      </c>
      <c r="C2779" s="43" t="s">
        <v>842</v>
      </c>
      <c r="D2779" s="84"/>
      <c r="E2779" s="132" t="s">
        <v>29</v>
      </c>
      <c r="F2779" s="90">
        <v>44677</v>
      </c>
      <c r="G2779" s="85" t="s">
        <v>234</v>
      </c>
    </row>
    <row r="2780" spans="1:7" ht="12" customHeight="1" x14ac:dyDescent="0.15">
      <c r="A2780" s="83" t="s">
        <v>461</v>
      </c>
      <c r="B2780" s="83" t="s">
        <v>28</v>
      </c>
      <c r="C2780" s="43" t="s">
        <v>1133</v>
      </c>
      <c r="D2780" s="84"/>
      <c r="E2780" s="132" t="s">
        <v>29</v>
      </c>
      <c r="F2780" s="90">
        <v>44678</v>
      </c>
      <c r="G2780" s="85" t="s">
        <v>234</v>
      </c>
    </row>
    <row r="2781" spans="1:7" ht="12" customHeight="1" x14ac:dyDescent="0.15">
      <c r="A2781" s="83" t="s">
        <v>770</v>
      </c>
      <c r="B2781" s="83" t="s">
        <v>199</v>
      </c>
      <c r="C2781" s="43" t="s">
        <v>1070</v>
      </c>
      <c r="D2781" s="125" t="s">
        <v>859</v>
      </c>
      <c r="E2781" s="84" t="s">
        <v>29</v>
      </c>
      <c r="F2781" s="90">
        <v>44682</v>
      </c>
      <c r="G2781" s="85" t="s">
        <v>234</v>
      </c>
    </row>
    <row r="2782" spans="1:7" ht="46.5" customHeight="1" x14ac:dyDescent="0.15">
      <c r="A2782" s="83" t="s">
        <v>955</v>
      </c>
      <c r="B2782" s="113" t="s">
        <v>1157</v>
      </c>
      <c r="C2782" s="43" t="s">
        <v>956</v>
      </c>
      <c r="D2782" s="84"/>
      <c r="E2782" s="132">
        <v>64188</v>
      </c>
      <c r="F2782" s="90">
        <v>44683</v>
      </c>
      <c r="G2782" s="85" t="s">
        <v>234</v>
      </c>
    </row>
    <row r="2783" spans="1:7" ht="12" customHeight="1" x14ac:dyDescent="0.15">
      <c r="A2783" s="83" t="s">
        <v>436</v>
      </c>
      <c r="B2783" s="113" t="s">
        <v>1157</v>
      </c>
      <c r="C2783" s="43" t="s">
        <v>288</v>
      </c>
      <c r="D2783" s="84"/>
      <c r="E2783" s="132">
        <v>64209</v>
      </c>
      <c r="F2783" s="90">
        <v>44685</v>
      </c>
      <c r="G2783" s="85" t="s">
        <v>234</v>
      </c>
    </row>
    <row r="2784" spans="1:7" ht="12" customHeight="1" x14ac:dyDescent="0.15">
      <c r="A2784" s="83" t="s">
        <v>743</v>
      </c>
      <c r="B2784" s="113" t="s">
        <v>1157</v>
      </c>
      <c r="C2784" s="43" t="s">
        <v>744</v>
      </c>
      <c r="D2784" s="84"/>
      <c r="E2784" s="132">
        <v>64209</v>
      </c>
      <c r="F2784" s="90">
        <v>44685</v>
      </c>
      <c r="G2784" s="85" t="s">
        <v>234</v>
      </c>
    </row>
    <row r="2785" spans="1:7" ht="12" customHeight="1" x14ac:dyDescent="0.15">
      <c r="A2785" s="83" t="s">
        <v>1047</v>
      </c>
      <c r="B2785" s="83" t="s">
        <v>28</v>
      </c>
      <c r="C2785" s="43" t="s">
        <v>1048</v>
      </c>
      <c r="D2785" s="84"/>
      <c r="E2785" s="132" t="s">
        <v>29</v>
      </c>
      <c r="F2785" s="90">
        <v>44689</v>
      </c>
      <c r="G2785" s="85" t="s">
        <v>234</v>
      </c>
    </row>
    <row r="2786" spans="1:7" ht="33.75" customHeight="1" x14ac:dyDescent="0.15">
      <c r="A2786" s="83" t="s">
        <v>495</v>
      </c>
      <c r="B2786" s="113" t="s">
        <v>1157</v>
      </c>
      <c r="C2786" s="43" t="s">
        <v>496</v>
      </c>
      <c r="D2786" s="84"/>
      <c r="E2786" s="132">
        <v>64224</v>
      </c>
      <c r="F2786" s="90">
        <v>44693</v>
      </c>
      <c r="G2786" s="85" t="s">
        <v>234</v>
      </c>
    </row>
    <row r="2787" spans="1:7" ht="12" customHeight="1" x14ac:dyDescent="0.15">
      <c r="A2787" s="83" t="s">
        <v>427</v>
      </c>
      <c r="B2787" s="113" t="s">
        <v>1157</v>
      </c>
      <c r="C2787" s="43" t="s">
        <v>31</v>
      </c>
      <c r="D2787" s="84"/>
      <c r="E2787" s="132">
        <v>64224</v>
      </c>
      <c r="F2787" s="90">
        <v>44695</v>
      </c>
      <c r="G2787" s="85" t="s">
        <v>234</v>
      </c>
    </row>
    <row r="2788" spans="1:7" ht="33.75" customHeight="1" x14ac:dyDescent="0.15">
      <c r="A2788" s="83" t="s">
        <v>430</v>
      </c>
      <c r="B2788" s="113" t="s">
        <v>1157</v>
      </c>
      <c r="C2788" s="43" t="s">
        <v>126</v>
      </c>
      <c r="D2788" s="84"/>
      <c r="E2788" s="132">
        <v>64224</v>
      </c>
      <c r="F2788" s="90">
        <v>44695</v>
      </c>
      <c r="G2788" s="85" t="s">
        <v>234</v>
      </c>
    </row>
    <row r="2789" spans="1:7" ht="12" customHeight="1" x14ac:dyDescent="0.15">
      <c r="A2789" s="83" t="s">
        <v>433</v>
      </c>
      <c r="B2789" s="113" t="s">
        <v>1157</v>
      </c>
      <c r="C2789" s="43" t="s">
        <v>232</v>
      </c>
      <c r="D2789" s="84"/>
      <c r="E2789" s="132">
        <v>64224</v>
      </c>
      <c r="F2789" s="90">
        <v>44695</v>
      </c>
      <c r="G2789" s="85" t="s">
        <v>234</v>
      </c>
    </row>
    <row r="2790" spans="1:7" ht="12" customHeight="1" x14ac:dyDescent="0.15">
      <c r="A2790" s="83" t="s">
        <v>398</v>
      </c>
      <c r="B2790" s="83" t="s">
        <v>1159</v>
      </c>
      <c r="C2790" s="43" t="s">
        <v>935</v>
      </c>
      <c r="D2790" s="84"/>
      <c r="E2790" s="132">
        <v>59</v>
      </c>
      <c r="F2790" s="90">
        <v>44697</v>
      </c>
      <c r="G2790" s="85" t="s">
        <v>234</v>
      </c>
    </row>
    <row r="2791" spans="1:7" ht="12" customHeight="1" x14ac:dyDescent="0.15">
      <c r="A2791" s="83" t="s">
        <v>777</v>
      </c>
      <c r="B2791" s="83" t="s">
        <v>1159</v>
      </c>
      <c r="C2791" s="43" t="s">
        <v>934</v>
      </c>
      <c r="D2791" s="84"/>
      <c r="E2791" s="132">
        <v>59</v>
      </c>
      <c r="F2791" s="90">
        <v>44697</v>
      </c>
      <c r="G2791" s="85" t="s">
        <v>234</v>
      </c>
    </row>
    <row r="2792" spans="1:7" ht="12" customHeight="1" x14ac:dyDescent="0.2">
      <c r="A2792" s="113" t="s">
        <v>962</v>
      </c>
      <c r="B2792" s="113" t="s">
        <v>206</v>
      </c>
      <c r="C2792" s="78" t="s">
        <v>1069</v>
      </c>
      <c r="E2792" s="131" t="s">
        <v>29</v>
      </c>
      <c r="F2792" s="136">
        <v>44699</v>
      </c>
      <c r="G2792" s="25" t="s">
        <v>234</v>
      </c>
    </row>
    <row r="2793" spans="1:7" ht="12" customHeight="1" x14ac:dyDescent="0.15">
      <c r="A2793" s="83" t="s">
        <v>456</v>
      </c>
      <c r="B2793" s="83" t="s">
        <v>28</v>
      </c>
      <c r="C2793" s="43" t="s">
        <v>1003</v>
      </c>
      <c r="D2793" s="84"/>
      <c r="E2793" s="132" t="s">
        <v>29</v>
      </c>
      <c r="F2793" s="90">
        <v>44701</v>
      </c>
      <c r="G2793" s="85" t="s">
        <v>234</v>
      </c>
    </row>
    <row r="2794" spans="1:7" ht="12" customHeight="1" x14ac:dyDescent="0.15">
      <c r="A2794" s="83" t="s">
        <v>470</v>
      </c>
      <c r="B2794" s="83" t="s">
        <v>28</v>
      </c>
      <c r="C2794" s="43" t="s">
        <v>494</v>
      </c>
      <c r="D2794" s="84"/>
      <c r="E2794" s="132" t="s">
        <v>29</v>
      </c>
      <c r="F2794" s="90">
        <v>44701</v>
      </c>
      <c r="G2794" s="85" t="s">
        <v>234</v>
      </c>
    </row>
    <row r="2795" spans="1:7" ht="12" customHeight="1" x14ac:dyDescent="0.15">
      <c r="A2795" s="83" t="s">
        <v>457</v>
      </c>
      <c r="B2795" s="83" t="s">
        <v>28</v>
      </c>
      <c r="C2795" s="43" t="s">
        <v>836</v>
      </c>
      <c r="D2795" s="84"/>
      <c r="E2795" s="132" t="s">
        <v>29</v>
      </c>
      <c r="F2795" s="90">
        <v>44703</v>
      </c>
      <c r="G2795" s="85" t="s">
        <v>234</v>
      </c>
    </row>
    <row r="2796" spans="1:7" ht="12" customHeight="1" x14ac:dyDescent="0.15">
      <c r="A2796" s="83" t="s">
        <v>401</v>
      </c>
      <c r="B2796" s="83" t="s">
        <v>1159</v>
      </c>
      <c r="C2796" s="43" t="s">
        <v>903</v>
      </c>
      <c r="D2796" s="84"/>
      <c r="E2796" s="132">
        <v>60</v>
      </c>
      <c r="F2796" s="90">
        <v>44706</v>
      </c>
      <c r="G2796" s="85" t="s">
        <v>234</v>
      </c>
    </row>
    <row r="2797" spans="1:7" ht="22.5" customHeight="1" x14ac:dyDescent="0.15">
      <c r="A2797" s="83" t="s">
        <v>644</v>
      </c>
      <c r="B2797" s="83" t="s">
        <v>28</v>
      </c>
      <c r="C2797" s="43" t="s">
        <v>860</v>
      </c>
      <c r="D2797" s="125" t="s">
        <v>859</v>
      </c>
      <c r="E2797" s="132">
        <v>1.1000000000000001</v>
      </c>
      <c r="F2797" s="90">
        <v>44707</v>
      </c>
      <c r="G2797" s="85" t="s">
        <v>234</v>
      </c>
    </row>
    <row r="2798" spans="1:7" ht="12" customHeight="1" x14ac:dyDescent="0.15">
      <c r="A2798" s="83" t="s">
        <v>837</v>
      </c>
      <c r="B2798" s="83" t="s">
        <v>28</v>
      </c>
      <c r="C2798" s="43" t="s">
        <v>842</v>
      </c>
      <c r="D2798" s="84"/>
      <c r="E2798" s="132" t="s">
        <v>29</v>
      </c>
      <c r="F2798" s="90">
        <v>44707</v>
      </c>
      <c r="G2798" s="85" t="s">
        <v>234</v>
      </c>
    </row>
    <row r="2799" spans="1:7" ht="12" customHeight="1" x14ac:dyDescent="0.15">
      <c r="A2799" s="83" t="s">
        <v>422</v>
      </c>
      <c r="B2799" s="113" t="s">
        <v>1157</v>
      </c>
      <c r="C2799" s="43" t="s">
        <v>10</v>
      </c>
      <c r="D2799" s="84"/>
      <c r="E2799" s="132">
        <v>64265</v>
      </c>
      <c r="F2799" s="90">
        <v>44710</v>
      </c>
      <c r="G2799" s="85" t="s">
        <v>234</v>
      </c>
    </row>
    <row r="2800" spans="1:7" ht="12" customHeight="1" x14ac:dyDescent="0.15">
      <c r="A2800" s="83" t="s">
        <v>435</v>
      </c>
      <c r="B2800" s="113" t="s">
        <v>1157</v>
      </c>
      <c r="C2800" s="43" t="s">
        <v>285</v>
      </c>
      <c r="D2800" s="84"/>
      <c r="E2800" s="132">
        <v>64265</v>
      </c>
      <c r="F2800" s="90">
        <v>44710</v>
      </c>
      <c r="G2800" s="85" t="s">
        <v>234</v>
      </c>
    </row>
    <row r="2801" spans="1:7" ht="12" customHeight="1" x14ac:dyDescent="0.15">
      <c r="A2801" s="83" t="s">
        <v>759</v>
      </c>
      <c r="B2801" s="113" t="s">
        <v>1157</v>
      </c>
      <c r="C2801" s="43" t="s">
        <v>760</v>
      </c>
      <c r="D2801" s="125" t="s">
        <v>859</v>
      </c>
      <c r="E2801" s="132">
        <v>64265</v>
      </c>
      <c r="F2801" s="90">
        <v>44711</v>
      </c>
      <c r="G2801" s="85" t="s">
        <v>234</v>
      </c>
    </row>
    <row r="2802" spans="1:7" ht="12" customHeight="1" x14ac:dyDescent="0.15">
      <c r="A2802" s="83" t="s">
        <v>955</v>
      </c>
      <c r="B2802" s="113" t="s">
        <v>1157</v>
      </c>
      <c r="C2802" s="43" t="s">
        <v>956</v>
      </c>
      <c r="D2802" s="84"/>
      <c r="E2802" s="132">
        <v>64280</v>
      </c>
      <c r="F2802" s="90">
        <v>44713</v>
      </c>
      <c r="G2802" s="85" t="s">
        <v>234</v>
      </c>
    </row>
    <row r="2803" spans="1:7" ht="12" customHeight="1" x14ac:dyDescent="0.15">
      <c r="A2803" s="83" t="s">
        <v>429</v>
      </c>
      <c r="B2803" s="113" t="s">
        <v>1157</v>
      </c>
      <c r="C2803" s="43" t="s">
        <v>763</v>
      </c>
      <c r="D2803" s="84"/>
      <c r="E2803" s="132">
        <v>64286</v>
      </c>
      <c r="F2803" s="90">
        <v>44715</v>
      </c>
      <c r="G2803" s="85" t="s">
        <v>234</v>
      </c>
    </row>
    <row r="2804" spans="1:7" ht="12" customHeight="1" x14ac:dyDescent="0.15">
      <c r="A2804" s="83" t="s">
        <v>444</v>
      </c>
      <c r="B2804" s="113" t="s">
        <v>1157</v>
      </c>
      <c r="C2804" s="43" t="s">
        <v>284</v>
      </c>
      <c r="D2804" s="84"/>
      <c r="E2804" s="132">
        <v>64286</v>
      </c>
      <c r="F2804" s="90">
        <v>44715</v>
      </c>
      <c r="G2804" s="85" t="s">
        <v>234</v>
      </c>
    </row>
    <row r="2805" spans="1:7" ht="12" customHeight="1" x14ac:dyDescent="0.15">
      <c r="A2805" s="83" t="s">
        <v>465</v>
      </c>
      <c r="B2805" s="83" t="s">
        <v>28</v>
      </c>
      <c r="C2805" s="43" t="s">
        <v>960</v>
      </c>
      <c r="D2805" s="84"/>
      <c r="E2805" s="132" t="s">
        <v>29</v>
      </c>
      <c r="F2805" s="90">
        <v>44715</v>
      </c>
      <c r="G2805" s="85" t="s">
        <v>234</v>
      </c>
    </row>
    <row r="2806" spans="1:7" ht="12" customHeight="1" x14ac:dyDescent="0.15">
      <c r="A2806" s="83" t="s">
        <v>463</v>
      </c>
      <c r="B2806" s="83" t="s">
        <v>28</v>
      </c>
      <c r="C2806" s="43" t="s">
        <v>675</v>
      </c>
      <c r="D2806" s="84"/>
      <c r="E2806" s="132" t="s">
        <v>29</v>
      </c>
      <c r="F2806" s="90">
        <v>44718</v>
      </c>
      <c r="G2806" s="85" t="s">
        <v>234</v>
      </c>
    </row>
    <row r="2807" spans="1:7" ht="45" customHeight="1" x14ac:dyDescent="0.15">
      <c r="A2807" s="83" t="s">
        <v>440</v>
      </c>
      <c r="B2807" s="113" t="s">
        <v>1157</v>
      </c>
      <c r="C2807" s="43" t="s">
        <v>1043</v>
      </c>
      <c r="D2807" s="125" t="s">
        <v>859</v>
      </c>
      <c r="E2807" s="132">
        <v>64486</v>
      </c>
      <c r="F2807" s="90">
        <v>44721</v>
      </c>
      <c r="G2807" s="85" t="s">
        <v>234</v>
      </c>
    </row>
    <row r="2808" spans="1:7" ht="12" customHeight="1" x14ac:dyDescent="0.15">
      <c r="A2808" s="83" t="s">
        <v>441</v>
      </c>
      <c r="B2808" s="113" t="s">
        <v>1157</v>
      </c>
      <c r="C2808" s="43" t="s">
        <v>1051</v>
      </c>
      <c r="D2808" s="84"/>
      <c r="E2808" s="132">
        <v>64486</v>
      </c>
      <c r="F2808" s="90">
        <v>44723</v>
      </c>
      <c r="G2808" s="85" t="s">
        <v>234</v>
      </c>
    </row>
    <row r="2809" spans="1:7" ht="45" customHeight="1" x14ac:dyDescent="0.15">
      <c r="A2809" s="83" t="s">
        <v>438</v>
      </c>
      <c r="B2809" s="113" t="s">
        <v>1157</v>
      </c>
      <c r="C2809" s="43" t="s">
        <v>975</v>
      </c>
      <c r="D2809" s="84"/>
      <c r="E2809" s="132">
        <v>64486</v>
      </c>
      <c r="F2809" s="90">
        <v>44724</v>
      </c>
      <c r="G2809" s="85" t="s">
        <v>234</v>
      </c>
    </row>
    <row r="2810" spans="1:7" ht="12" customHeight="1" x14ac:dyDescent="0.15">
      <c r="A2810" s="83" t="s">
        <v>640</v>
      </c>
      <c r="B2810" s="83" t="s">
        <v>28</v>
      </c>
      <c r="C2810" s="43" t="s">
        <v>641</v>
      </c>
      <c r="D2810" s="84"/>
      <c r="E2810" s="132" t="s">
        <v>29</v>
      </c>
      <c r="F2810" s="90">
        <v>44726</v>
      </c>
      <c r="G2810" s="85" t="s">
        <v>234</v>
      </c>
    </row>
    <row r="2811" spans="1:7" ht="12" customHeight="1" x14ac:dyDescent="0.15">
      <c r="A2811" s="83" t="s">
        <v>771</v>
      </c>
      <c r="B2811" s="83" t="s">
        <v>199</v>
      </c>
      <c r="C2811" s="43" t="s">
        <v>1071</v>
      </c>
      <c r="D2811" s="125" t="s">
        <v>859</v>
      </c>
      <c r="E2811" s="132" t="s">
        <v>29</v>
      </c>
      <c r="F2811" s="90">
        <v>44727</v>
      </c>
      <c r="G2811" s="85" t="s">
        <v>234</v>
      </c>
    </row>
    <row r="2812" spans="1:7" ht="12" customHeight="1" x14ac:dyDescent="0.15">
      <c r="A2812" s="83" t="s">
        <v>978</v>
      </c>
      <c r="B2812" s="83" t="s">
        <v>199</v>
      </c>
      <c r="C2812" s="43" t="s">
        <v>986</v>
      </c>
      <c r="D2812" s="125" t="s">
        <v>859</v>
      </c>
      <c r="E2812" s="132" t="s">
        <v>29</v>
      </c>
      <c r="F2812" s="90">
        <v>44727</v>
      </c>
      <c r="G2812" s="85" t="s">
        <v>234</v>
      </c>
    </row>
    <row r="2813" spans="1:7" ht="45" customHeight="1" x14ac:dyDescent="0.15">
      <c r="A2813" s="83" t="s">
        <v>962</v>
      </c>
      <c r="B2813" s="83" t="s">
        <v>206</v>
      </c>
      <c r="C2813" s="43" t="s">
        <v>1069</v>
      </c>
      <c r="D2813" s="84"/>
      <c r="E2813" s="132" t="s">
        <v>29</v>
      </c>
      <c r="F2813" s="90">
        <v>44729</v>
      </c>
      <c r="G2813" s="85" t="s">
        <v>234</v>
      </c>
    </row>
    <row r="2814" spans="1:7" ht="33.75" customHeight="1" x14ac:dyDescent="0.15">
      <c r="A2814" s="83" t="s">
        <v>399</v>
      </c>
      <c r="B2814" s="83" t="s">
        <v>1159</v>
      </c>
      <c r="C2814" s="43" t="s">
        <v>891</v>
      </c>
      <c r="D2814" s="84"/>
      <c r="E2814" s="132">
        <v>64</v>
      </c>
      <c r="F2814" s="90">
        <v>44731</v>
      </c>
      <c r="G2814" s="85" t="s">
        <v>234</v>
      </c>
    </row>
    <row r="2815" spans="1:7" ht="22.5" customHeight="1" x14ac:dyDescent="0.15">
      <c r="A2815" s="83" t="s">
        <v>778</v>
      </c>
      <c r="B2815" s="83" t="s">
        <v>1159</v>
      </c>
      <c r="C2815" s="43" t="s">
        <v>892</v>
      </c>
      <c r="D2815" s="84"/>
      <c r="E2815" s="132">
        <v>64</v>
      </c>
      <c r="F2815" s="90">
        <v>44731</v>
      </c>
      <c r="G2815" s="85" t="s">
        <v>234</v>
      </c>
    </row>
    <row r="2816" spans="1:7" ht="22.5" customHeight="1" x14ac:dyDescent="0.15">
      <c r="A2816" s="83" t="s">
        <v>779</v>
      </c>
      <c r="B2816" s="83" t="s">
        <v>1159</v>
      </c>
      <c r="C2816" s="43" t="s">
        <v>894</v>
      </c>
      <c r="D2816" s="84"/>
      <c r="E2816" s="132">
        <v>64</v>
      </c>
      <c r="F2816" s="90">
        <v>44731</v>
      </c>
      <c r="G2816" s="85" t="s">
        <v>234</v>
      </c>
    </row>
    <row r="2817" spans="1:7" ht="22.5" customHeight="1" x14ac:dyDescent="0.15">
      <c r="A2817" s="83" t="s">
        <v>405</v>
      </c>
      <c r="B2817" s="83" t="s">
        <v>1159</v>
      </c>
      <c r="C2817" s="43" t="s">
        <v>992</v>
      </c>
      <c r="D2817" s="84"/>
      <c r="E2817" s="132">
        <v>64</v>
      </c>
      <c r="F2817" s="90">
        <v>44731</v>
      </c>
      <c r="G2817" s="85" t="s">
        <v>234</v>
      </c>
    </row>
    <row r="2818" spans="1:7" ht="22.5" customHeight="1" x14ac:dyDescent="0.15">
      <c r="A2818" s="83" t="s">
        <v>402</v>
      </c>
      <c r="B2818" s="83" t="s">
        <v>1159</v>
      </c>
      <c r="C2818" s="43" t="s">
        <v>989</v>
      </c>
      <c r="D2818" s="84"/>
      <c r="E2818" s="132">
        <v>64</v>
      </c>
      <c r="F2818" s="90">
        <v>44732</v>
      </c>
      <c r="G2818" s="85" t="s">
        <v>234</v>
      </c>
    </row>
    <row r="2819" spans="1:7" ht="22.5" customHeight="1" x14ac:dyDescent="0.15">
      <c r="A2819" s="83" t="s">
        <v>403</v>
      </c>
      <c r="B2819" s="83" t="s">
        <v>1159</v>
      </c>
      <c r="C2819" s="43" t="s">
        <v>990</v>
      </c>
      <c r="D2819" s="84"/>
      <c r="E2819" s="132">
        <v>64</v>
      </c>
      <c r="F2819" s="90">
        <v>44732</v>
      </c>
      <c r="G2819" s="85" t="s">
        <v>234</v>
      </c>
    </row>
    <row r="2820" spans="1:7" ht="22.5" customHeight="1" x14ac:dyDescent="0.15">
      <c r="A2820" s="83" t="s">
        <v>863</v>
      </c>
      <c r="B2820" s="83" t="s">
        <v>28</v>
      </c>
      <c r="C2820" s="43" t="s">
        <v>1054</v>
      </c>
      <c r="D2820" s="84"/>
      <c r="E2820" s="132" t="s">
        <v>29</v>
      </c>
      <c r="F2820" s="90">
        <v>44734</v>
      </c>
      <c r="G2820" s="85" t="s">
        <v>234</v>
      </c>
    </row>
    <row r="2821" spans="1:7" ht="22.5" customHeight="1" x14ac:dyDescent="0.15">
      <c r="A2821" s="83" t="s">
        <v>650</v>
      </c>
      <c r="B2821" s="83" t="s">
        <v>28</v>
      </c>
      <c r="C2821" s="43" t="s">
        <v>1004</v>
      </c>
      <c r="D2821" s="84"/>
      <c r="E2821" s="132" t="s">
        <v>29</v>
      </c>
      <c r="F2821" s="90">
        <v>44737</v>
      </c>
      <c r="G2821" s="85" t="s">
        <v>234</v>
      </c>
    </row>
    <row r="2822" spans="1:7" ht="12" customHeight="1" x14ac:dyDescent="0.15">
      <c r="A2822" s="83" t="s">
        <v>644</v>
      </c>
      <c r="B2822" s="83" t="s">
        <v>28</v>
      </c>
      <c r="C2822" s="43" t="s">
        <v>860</v>
      </c>
      <c r="D2822" s="125" t="s">
        <v>859</v>
      </c>
      <c r="E2822" s="132">
        <v>1.1000000000000001</v>
      </c>
      <c r="F2822" s="90">
        <v>44737</v>
      </c>
      <c r="G2822" s="85" t="s">
        <v>234</v>
      </c>
    </row>
    <row r="2823" spans="1:7" ht="12" customHeight="1" x14ac:dyDescent="0.15">
      <c r="A2823" s="83" t="s">
        <v>837</v>
      </c>
      <c r="B2823" s="83" t="s">
        <v>28</v>
      </c>
      <c r="C2823" s="43" t="s">
        <v>842</v>
      </c>
      <c r="D2823" s="84"/>
      <c r="E2823" s="132" t="s">
        <v>29</v>
      </c>
      <c r="F2823" s="90">
        <v>44737</v>
      </c>
      <c r="G2823" s="85" t="s">
        <v>234</v>
      </c>
    </row>
    <row r="2824" spans="1:7" ht="33.75" customHeight="1" x14ac:dyDescent="0.2">
      <c r="A2824" s="83" t="s">
        <v>401</v>
      </c>
      <c r="B2824" s="83" t="s">
        <v>1159</v>
      </c>
      <c r="C2824" s="43" t="s">
        <v>903</v>
      </c>
      <c r="D2824" s="84"/>
      <c r="E2824" s="132">
        <v>64</v>
      </c>
      <c r="F2824" s="90">
        <v>44745</v>
      </c>
      <c r="G2824" s="25" t="s">
        <v>234</v>
      </c>
    </row>
    <row r="2825" spans="1:7" ht="33.75" customHeight="1" x14ac:dyDescent="0.15">
      <c r="A2825" s="83" t="s">
        <v>454</v>
      </c>
      <c r="B2825" s="83" t="s">
        <v>28</v>
      </c>
      <c r="C2825" s="43" t="s">
        <v>1075</v>
      </c>
      <c r="D2825" s="84"/>
      <c r="E2825" s="132" t="s">
        <v>29</v>
      </c>
      <c r="F2825" s="90">
        <v>44745</v>
      </c>
      <c r="G2825" s="85" t="s">
        <v>234</v>
      </c>
    </row>
    <row r="2826" spans="1:7" ht="12" customHeight="1" x14ac:dyDescent="0.15">
      <c r="A2826" s="83" t="s">
        <v>1047</v>
      </c>
      <c r="B2826" s="83" t="s">
        <v>28</v>
      </c>
      <c r="C2826" s="43" t="s">
        <v>1048</v>
      </c>
      <c r="D2826" s="84"/>
      <c r="E2826" s="132" t="s">
        <v>29</v>
      </c>
      <c r="F2826" s="90">
        <v>44749</v>
      </c>
      <c r="G2826" s="85" t="s">
        <v>234</v>
      </c>
    </row>
    <row r="2827" spans="1:7" ht="12" customHeight="1" x14ac:dyDescent="0.15">
      <c r="A2827" s="83" t="s">
        <v>438</v>
      </c>
      <c r="B2827" s="113" t="s">
        <v>1157</v>
      </c>
      <c r="C2827" s="43" t="s">
        <v>975</v>
      </c>
      <c r="D2827" s="84"/>
      <c r="E2827" s="132">
        <v>64848</v>
      </c>
      <c r="F2827" s="90">
        <v>44758</v>
      </c>
      <c r="G2827" s="85" t="s">
        <v>234</v>
      </c>
    </row>
    <row r="2828" spans="1:7" ht="12" customHeight="1" x14ac:dyDescent="0.15">
      <c r="A2828" s="83" t="s">
        <v>458</v>
      </c>
      <c r="B2828" s="83" t="s">
        <v>28</v>
      </c>
      <c r="C2828" s="43" t="s">
        <v>498</v>
      </c>
      <c r="D2828" s="84"/>
      <c r="E2828" s="132" t="s">
        <v>29</v>
      </c>
      <c r="F2828" s="90">
        <v>44758</v>
      </c>
      <c r="G2828" s="85" t="s">
        <v>234</v>
      </c>
    </row>
    <row r="2829" spans="1:7" ht="33.75" customHeight="1" x14ac:dyDescent="0.15">
      <c r="A2829" s="83" t="s">
        <v>962</v>
      </c>
      <c r="B2829" s="83" t="s">
        <v>206</v>
      </c>
      <c r="C2829" s="43" t="s">
        <v>1069</v>
      </c>
      <c r="D2829" s="84"/>
      <c r="E2829" s="132" t="s">
        <v>29</v>
      </c>
      <c r="F2829" s="90">
        <v>44759</v>
      </c>
      <c r="G2829" s="85" t="s">
        <v>234</v>
      </c>
    </row>
    <row r="2830" spans="1:7" ht="12.75" customHeight="1" x14ac:dyDescent="0.15">
      <c r="A2830" s="83" t="s">
        <v>456</v>
      </c>
      <c r="B2830" s="83" t="s">
        <v>28</v>
      </c>
      <c r="C2830" s="43" t="s">
        <v>1004</v>
      </c>
      <c r="D2830" s="84"/>
      <c r="E2830" s="132" t="s">
        <v>29</v>
      </c>
      <c r="F2830" s="90">
        <v>44761</v>
      </c>
      <c r="G2830" s="85" t="s">
        <v>234</v>
      </c>
    </row>
    <row r="2831" spans="1:7" ht="12" customHeight="1" x14ac:dyDescent="0.15">
      <c r="A2831" s="83" t="s">
        <v>644</v>
      </c>
      <c r="B2831" s="83" t="s">
        <v>28</v>
      </c>
      <c r="C2831" s="43" t="s">
        <v>860</v>
      </c>
      <c r="D2831" s="125" t="s">
        <v>859</v>
      </c>
      <c r="E2831" s="132">
        <v>1.1000000000000001</v>
      </c>
      <c r="F2831" s="90">
        <v>44765</v>
      </c>
      <c r="G2831" s="85" t="s">
        <v>234</v>
      </c>
    </row>
    <row r="2832" spans="1:7" ht="12" customHeight="1" x14ac:dyDescent="0.15">
      <c r="A2832" s="83" t="s">
        <v>837</v>
      </c>
      <c r="B2832" s="83" t="s">
        <v>28</v>
      </c>
      <c r="C2832" s="43" t="s">
        <v>842</v>
      </c>
      <c r="D2832" s="84"/>
      <c r="E2832" s="132" t="s">
        <v>29</v>
      </c>
      <c r="F2832" s="90">
        <v>44765</v>
      </c>
      <c r="G2832" s="85" t="s">
        <v>234</v>
      </c>
    </row>
    <row r="2833" spans="1:7" ht="22.5" customHeight="1" x14ac:dyDescent="0.15">
      <c r="A2833" s="83" t="s">
        <v>457</v>
      </c>
      <c r="B2833" s="83" t="s">
        <v>28</v>
      </c>
      <c r="C2833" s="43" t="s">
        <v>836</v>
      </c>
      <c r="D2833" s="84"/>
      <c r="E2833" s="132" t="s">
        <v>29</v>
      </c>
      <c r="F2833" s="90">
        <v>44766</v>
      </c>
      <c r="G2833" s="85" t="s">
        <v>234</v>
      </c>
    </row>
    <row r="2834" spans="1:7" ht="33.75" customHeight="1" x14ac:dyDescent="0.15">
      <c r="A2834" s="83" t="s">
        <v>955</v>
      </c>
      <c r="B2834" s="113" t="s">
        <v>1157</v>
      </c>
      <c r="C2834" s="43" t="s">
        <v>956</v>
      </c>
      <c r="D2834" s="84"/>
      <c r="E2834" s="132">
        <v>64977</v>
      </c>
      <c r="F2834" s="90">
        <v>44773</v>
      </c>
      <c r="G2834" s="85" t="s">
        <v>234</v>
      </c>
    </row>
    <row r="2835" spans="1:7" ht="33.75" customHeight="1" x14ac:dyDescent="0.2">
      <c r="A2835" s="113" t="s">
        <v>671</v>
      </c>
      <c r="B2835" s="113" t="s">
        <v>206</v>
      </c>
      <c r="C2835" s="78" t="s">
        <v>1074</v>
      </c>
      <c r="F2835" s="136">
        <v>44777</v>
      </c>
      <c r="G2835" s="25" t="s">
        <v>234</v>
      </c>
    </row>
    <row r="2836" spans="1:7" ht="22.5" customHeight="1" x14ac:dyDescent="0.15">
      <c r="A2836" s="83" t="s">
        <v>1047</v>
      </c>
      <c r="B2836" s="83" t="s">
        <v>28</v>
      </c>
      <c r="C2836" s="43" t="s">
        <v>1048</v>
      </c>
      <c r="D2836" s="84"/>
      <c r="E2836" s="132" t="s">
        <v>29</v>
      </c>
      <c r="F2836" s="90">
        <v>44779</v>
      </c>
      <c r="G2836" s="85" t="s">
        <v>234</v>
      </c>
    </row>
    <row r="2837" spans="1:7" ht="22.5" customHeight="1" x14ac:dyDescent="0.15">
      <c r="A2837" s="83" t="s">
        <v>1148</v>
      </c>
      <c r="B2837" s="83" t="s">
        <v>28</v>
      </c>
      <c r="C2837" s="43" t="s">
        <v>1052</v>
      </c>
      <c r="D2837" s="84"/>
      <c r="E2837" s="132" t="s">
        <v>29</v>
      </c>
      <c r="F2837" s="90">
        <v>44784</v>
      </c>
      <c r="G2837" s="85" t="s">
        <v>234</v>
      </c>
    </row>
    <row r="2838" spans="1:7" ht="22.5" customHeight="1" x14ac:dyDescent="0.15">
      <c r="A2838" s="83" t="s">
        <v>401</v>
      </c>
      <c r="B2838" s="83" t="s">
        <v>1159</v>
      </c>
      <c r="C2838" s="43" t="s">
        <v>903</v>
      </c>
      <c r="D2838" s="84"/>
      <c r="E2838" s="132">
        <v>69</v>
      </c>
      <c r="F2838" s="90">
        <v>44788</v>
      </c>
      <c r="G2838" s="85" t="s">
        <v>234</v>
      </c>
    </row>
    <row r="2839" spans="1:7" ht="22.5" customHeight="1" x14ac:dyDescent="0.15">
      <c r="A2839" s="83" t="s">
        <v>1032</v>
      </c>
      <c r="B2839" s="113" t="s">
        <v>1157</v>
      </c>
      <c r="C2839" s="43" t="s">
        <v>1033</v>
      </c>
      <c r="D2839" s="84"/>
      <c r="E2839" s="132">
        <v>65208</v>
      </c>
      <c r="F2839" s="90">
        <v>44788</v>
      </c>
      <c r="G2839" s="85" t="s">
        <v>234</v>
      </c>
    </row>
    <row r="2840" spans="1:7" ht="12" customHeight="1" x14ac:dyDescent="0.15">
      <c r="A2840" s="83" t="s">
        <v>962</v>
      </c>
      <c r="B2840" s="83" t="s">
        <v>206</v>
      </c>
      <c r="C2840" s="43" t="s">
        <v>1069</v>
      </c>
      <c r="D2840" s="84"/>
      <c r="E2840" s="132" t="s">
        <v>29</v>
      </c>
      <c r="F2840" s="90">
        <v>44789</v>
      </c>
      <c r="G2840" s="85" t="s">
        <v>234</v>
      </c>
    </row>
    <row r="2841" spans="1:7" ht="22.5" customHeight="1" x14ac:dyDescent="0.15">
      <c r="A2841" s="83" t="s">
        <v>438</v>
      </c>
      <c r="B2841" s="113" t="s">
        <v>1157</v>
      </c>
      <c r="C2841" s="43" t="s">
        <v>975</v>
      </c>
      <c r="D2841" s="84"/>
      <c r="E2841" s="132">
        <v>65229</v>
      </c>
      <c r="F2841" s="90">
        <v>44793</v>
      </c>
      <c r="G2841" s="85" t="s">
        <v>234</v>
      </c>
    </row>
    <row r="2842" spans="1:7" ht="33.75" customHeight="1" x14ac:dyDescent="0.15">
      <c r="A2842" s="83" t="s">
        <v>863</v>
      </c>
      <c r="B2842" s="83" t="s">
        <v>28</v>
      </c>
      <c r="C2842" s="43" t="s">
        <v>1054</v>
      </c>
      <c r="D2842" s="84"/>
      <c r="E2842" s="132" t="s">
        <v>29</v>
      </c>
      <c r="F2842" s="90">
        <v>44794</v>
      </c>
      <c r="G2842" s="85" t="s">
        <v>234</v>
      </c>
    </row>
    <row r="2843" spans="1:7" ht="12" customHeight="1" x14ac:dyDescent="0.15">
      <c r="A2843" s="83" t="s">
        <v>644</v>
      </c>
      <c r="B2843" s="83" t="s">
        <v>28</v>
      </c>
      <c r="C2843" s="43" t="s">
        <v>860</v>
      </c>
      <c r="D2843" s="125" t="s">
        <v>859</v>
      </c>
      <c r="E2843" s="132">
        <v>1.1000000000000001</v>
      </c>
      <c r="F2843" s="90">
        <v>44794</v>
      </c>
      <c r="G2843" s="85" t="s">
        <v>234</v>
      </c>
    </row>
    <row r="2844" spans="1:7" ht="22.5" customHeight="1" x14ac:dyDescent="0.15">
      <c r="A2844" s="83" t="s">
        <v>837</v>
      </c>
      <c r="B2844" s="83" t="s">
        <v>28</v>
      </c>
      <c r="C2844" s="43" t="s">
        <v>842</v>
      </c>
      <c r="D2844" s="84"/>
      <c r="E2844" s="132" t="s">
        <v>29</v>
      </c>
      <c r="F2844" s="90">
        <v>44794</v>
      </c>
      <c r="G2844" s="85" t="s">
        <v>234</v>
      </c>
    </row>
    <row r="2845" spans="1:7" ht="12" customHeight="1" x14ac:dyDescent="0.15">
      <c r="A2845" s="83" t="s">
        <v>481</v>
      </c>
      <c r="B2845" s="83" t="s">
        <v>215</v>
      </c>
      <c r="C2845" s="43" t="s">
        <v>1063</v>
      </c>
      <c r="D2845" s="84"/>
      <c r="E2845" s="132" t="s">
        <v>29</v>
      </c>
      <c r="F2845" s="90">
        <v>44795</v>
      </c>
      <c r="G2845" s="85" t="s">
        <v>234</v>
      </c>
    </row>
    <row r="2846" spans="1:7" ht="12" customHeight="1" x14ac:dyDescent="0.15">
      <c r="A2846" s="83" t="s">
        <v>650</v>
      </c>
      <c r="B2846" s="83" t="s">
        <v>28</v>
      </c>
      <c r="C2846" s="43" t="s">
        <v>1003</v>
      </c>
      <c r="D2846" s="84"/>
      <c r="E2846" s="132" t="s">
        <v>29</v>
      </c>
      <c r="F2846" s="90">
        <v>44796</v>
      </c>
      <c r="G2846" s="85" t="s">
        <v>234</v>
      </c>
    </row>
    <row r="2847" spans="1:7" ht="22.5" customHeight="1" x14ac:dyDescent="0.15">
      <c r="A2847" s="83" t="s">
        <v>955</v>
      </c>
      <c r="B2847" s="113" t="s">
        <v>1157</v>
      </c>
      <c r="C2847" s="43" t="s">
        <v>956</v>
      </c>
      <c r="D2847" s="84"/>
      <c r="E2847" s="132">
        <v>65236</v>
      </c>
      <c r="F2847" s="90">
        <v>44797</v>
      </c>
      <c r="G2847" s="85" t="s">
        <v>234</v>
      </c>
    </row>
    <row r="2848" spans="1:7" ht="12" customHeight="1" x14ac:dyDescent="0.15">
      <c r="A2848" s="83" t="s">
        <v>455</v>
      </c>
      <c r="B2848" s="83" t="s">
        <v>28</v>
      </c>
      <c r="C2848" s="43" t="s">
        <v>930</v>
      </c>
      <c r="D2848" s="84"/>
      <c r="E2848" s="132" t="s">
        <v>29</v>
      </c>
      <c r="F2848" s="90">
        <v>44797</v>
      </c>
      <c r="G2848" s="85" t="s">
        <v>234</v>
      </c>
    </row>
    <row r="2849" spans="1:7" ht="45" customHeight="1" x14ac:dyDescent="0.15">
      <c r="A2849" s="83" t="s">
        <v>915</v>
      </c>
      <c r="B2849" s="83" t="s">
        <v>28</v>
      </c>
      <c r="C2849" s="43" t="s">
        <v>916</v>
      </c>
      <c r="D2849" s="84"/>
      <c r="E2849" s="132" t="s">
        <v>29</v>
      </c>
      <c r="F2849" s="90">
        <v>44797</v>
      </c>
      <c r="G2849" s="85" t="s">
        <v>234</v>
      </c>
    </row>
    <row r="2850" spans="1:7" ht="22.5" customHeight="1" x14ac:dyDescent="0.15">
      <c r="A2850" s="83" t="s">
        <v>462</v>
      </c>
      <c r="B2850" s="83" t="s">
        <v>28</v>
      </c>
      <c r="C2850" s="43" t="s">
        <v>1011</v>
      </c>
      <c r="D2850" s="84"/>
      <c r="E2850" s="132" t="s">
        <v>29</v>
      </c>
      <c r="F2850" s="90">
        <v>44797</v>
      </c>
      <c r="G2850" s="85" t="s">
        <v>234</v>
      </c>
    </row>
    <row r="2851" spans="1:7" ht="12" customHeight="1" x14ac:dyDescent="0.15">
      <c r="A2851" s="83" t="s">
        <v>1047</v>
      </c>
      <c r="B2851" s="83" t="s">
        <v>28</v>
      </c>
      <c r="C2851" s="43" t="s">
        <v>1048</v>
      </c>
      <c r="D2851" s="84"/>
      <c r="E2851" s="132" t="s">
        <v>29</v>
      </c>
      <c r="F2851" s="90">
        <v>44798</v>
      </c>
      <c r="G2851" s="85" t="s">
        <v>234</v>
      </c>
    </row>
    <row r="2852" spans="1:7" ht="12" customHeight="1" x14ac:dyDescent="0.15">
      <c r="A2852" s="83" t="s">
        <v>465</v>
      </c>
      <c r="B2852" s="83" t="s">
        <v>28</v>
      </c>
      <c r="C2852" s="43" t="s">
        <v>960</v>
      </c>
      <c r="D2852" s="84"/>
      <c r="E2852" s="132" t="s">
        <v>29</v>
      </c>
      <c r="F2852" s="90">
        <v>44799</v>
      </c>
      <c r="G2852" s="85" t="s">
        <v>234</v>
      </c>
    </row>
    <row r="2853" spans="1:7" ht="33.75" customHeight="1" x14ac:dyDescent="0.15">
      <c r="A2853" s="83" t="s">
        <v>907</v>
      </c>
      <c r="B2853" s="83" t="s">
        <v>28</v>
      </c>
      <c r="C2853" s="43" t="s">
        <v>1081</v>
      </c>
      <c r="D2853" s="84"/>
      <c r="E2853" s="132" t="s">
        <v>29</v>
      </c>
      <c r="F2853" s="90">
        <v>44802</v>
      </c>
      <c r="G2853" s="85" t="s">
        <v>234</v>
      </c>
    </row>
    <row r="2854" spans="1:7" ht="12" customHeight="1" x14ac:dyDescent="0.15">
      <c r="A2854" s="83" t="s">
        <v>912</v>
      </c>
      <c r="B2854" s="83" t="s">
        <v>28</v>
      </c>
      <c r="C2854" s="43" t="s">
        <v>913</v>
      </c>
      <c r="D2854" s="84"/>
      <c r="E2854" s="132" t="s">
        <v>29</v>
      </c>
      <c r="F2854" s="90">
        <v>44803</v>
      </c>
      <c r="G2854" s="85" t="s">
        <v>234</v>
      </c>
    </row>
    <row r="2855" spans="1:7" ht="56.25" customHeight="1" x14ac:dyDescent="0.15">
      <c r="A2855" s="83" t="s">
        <v>998</v>
      </c>
      <c r="B2855" s="83" t="s">
        <v>28</v>
      </c>
      <c r="C2855" s="43" t="s">
        <v>1001</v>
      </c>
      <c r="D2855" s="125"/>
      <c r="E2855" s="132" t="s">
        <v>29</v>
      </c>
      <c r="F2855" s="90">
        <v>44805</v>
      </c>
      <c r="G2855" s="85" t="s">
        <v>234</v>
      </c>
    </row>
    <row r="2856" spans="1:7" ht="33.75" customHeight="1" x14ac:dyDescent="0.15">
      <c r="A2856" s="83" t="s">
        <v>999</v>
      </c>
      <c r="B2856" s="83" t="s">
        <v>827</v>
      </c>
      <c r="C2856" s="43" t="s">
        <v>1002</v>
      </c>
      <c r="D2856" s="125"/>
      <c r="E2856" s="132" t="s">
        <v>29</v>
      </c>
      <c r="F2856" s="90">
        <v>44805</v>
      </c>
      <c r="G2856" s="85" t="s">
        <v>234</v>
      </c>
    </row>
    <row r="2857" spans="1:7" ht="12" customHeight="1" x14ac:dyDescent="0.15">
      <c r="A2857" s="83" t="s">
        <v>431</v>
      </c>
      <c r="B2857" s="113" t="s">
        <v>1157</v>
      </c>
      <c r="C2857" s="43" t="s">
        <v>1082</v>
      </c>
      <c r="D2857" s="84"/>
      <c r="E2857" s="132">
        <v>65269</v>
      </c>
      <c r="F2857" s="90">
        <v>44806</v>
      </c>
      <c r="G2857" s="85" t="s">
        <v>234</v>
      </c>
    </row>
    <row r="2858" spans="1:7" ht="22.5" customHeight="1" x14ac:dyDescent="0.15">
      <c r="A2858" s="83" t="s">
        <v>955</v>
      </c>
      <c r="B2858" s="113" t="s">
        <v>1157</v>
      </c>
      <c r="C2858" s="43" t="s">
        <v>956</v>
      </c>
      <c r="D2858" s="84"/>
      <c r="E2858" s="132">
        <v>65269</v>
      </c>
      <c r="F2858" s="90">
        <v>44806</v>
      </c>
      <c r="G2858" s="85" t="s">
        <v>234</v>
      </c>
    </row>
    <row r="2859" spans="1:7" ht="33.75" customHeight="1" x14ac:dyDescent="0.15">
      <c r="A2859" s="83" t="s">
        <v>1015</v>
      </c>
      <c r="B2859" s="83" t="s">
        <v>28</v>
      </c>
      <c r="C2859" s="43" t="s">
        <v>1016</v>
      </c>
      <c r="D2859" s="84"/>
      <c r="E2859" s="132" t="s">
        <v>29</v>
      </c>
      <c r="F2859" s="90">
        <v>44807</v>
      </c>
      <c r="G2859" s="85" t="s">
        <v>234</v>
      </c>
    </row>
    <row r="2860" spans="1:7" ht="12" customHeight="1" x14ac:dyDescent="0.15">
      <c r="A2860" s="83" t="s">
        <v>463</v>
      </c>
      <c r="B2860" s="83" t="s">
        <v>28</v>
      </c>
      <c r="C2860" s="43" t="s">
        <v>675</v>
      </c>
      <c r="D2860" s="84"/>
      <c r="E2860" s="132" t="s">
        <v>29</v>
      </c>
      <c r="F2860" s="90">
        <v>44807</v>
      </c>
      <c r="G2860" s="85" t="s">
        <v>234</v>
      </c>
    </row>
    <row r="2861" spans="1:7" ht="12" customHeight="1" x14ac:dyDescent="0.15">
      <c r="A2861" s="83" t="s">
        <v>428</v>
      </c>
      <c r="B2861" s="113" t="s">
        <v>1157</v>
      </c>
      <c r="C2861" s="43" t="s">
        <v>864</v>
      </c>
      <c r="D2861" s="84"/>
      <c r="E2861" s="132">
        <v>65290</v>
      </c>
      <c r="F2861" s="90">
        <v>44810</v>
      </c>
      <c r="G2861" s="85" t="s">
        <v>234</v>
      </c>
    </row>
    <row r="2862" spans="1:7" ht="45" customHeight="1" x14ac:dyDescent="0.15">
      <c r="A2862" s="83" t="s">
        <v>438</v>
      </c>
      <c r="B2862" s="113" t="s">
        <v>1157</v>
      </c>
      <c r="C2862" s="43" t="s">
        <v>975</v>
      </c>
      <c r="D2862" s="84"/>
      <c r="E2862" s="132">
        <v>65838</v>
      </c>
      <c r="F2862" s="90">
        <v>44817</v>
      </c>
      <c r="G2862" s="85" t="s">
        <v>234</v>
      </c>
    </row>
    <row r="2863" spans="1:7" ht="45" customHeight="1" x14ac:dyDescent="0.15">
      <c r="A2863" s="83" t="s">
        <v>439</v>
      </c>
      <c r="B2863" s="113" t="s">
        <v>1157</v>
      </c>
      <c r="C2863" s="43" t="s">
        <v>1080</v>
      </c>
      <c r="D2863" s="84"/>
      <c r="E2863" s="132">
        <v>65838</v>
      </c>
      <c r="F2863" s="90">
        <v>44817</v>
      </c>
      <c r="G2863" s="85" t="s">
        <v>234</v>
      </c>
    </row>
    <row r="2864" spans="1:7" ht="12" customHeight="1" x14ac:dyDescent="0.15">
      <c r="A2864" s="83" t="s">
        <v>640</v>
      </c>
      <c r="B2864" s="83" t="s">
        <v>28</v>
      </c>
      <c r="C2864" s="43" t="s">
        <v>641</v>
      </c>
      <c r="D2864" s="84"/>
      <c r="E2864" s="132" t="s">
        <v>29</v>
      </c>
      <c r="F2864" s="90">
        <v>44817</v>
      </c>
      <c r="G2864" s="85" t="s">
        <v>234</v>
      </c>
    </row>
    <row r="2865" spans="1:7" ht="12" customHeight="1" x14ac:dyDescent="0.15">
      <c r="A2865" s="83" t="s">
        <v>458</v>
      </c>
      <c r="B2865" s="83" t="s">
        <v>28</v>
      </c>
      <c r="C2865" s="43" t="s">
        <v>498</v>
      </c>
      <c r="D2865" s="84"/>
      <c r="E2865" s="132" t="s">
        <v>29</v>
      </c>
      <c r="F2865" s="90">
        <v>44818</v>
      </c>
      <c r="G2865" s="85" t="s">
        <v>234</v>
      </c>
    </row>
    <row r="2866" spans="1:7" ht="12" customHeight="1" x14ac:dyDescent="0.15">
      <c r="A2866" s="83" t="s">
        <v>772</v>
      </c>
      <c r="B2866" s="83" t="s">
        <v>199</v>
      </c>
      <c r="C2866" s="43" t="s">
        <v>1083</v>
      </c>
      <c r="D2866" s="125" t="s">
        <v>859</v>
      </c>
      <c r="E2866" s="132" t="s">
        <v>29</v>
      </c>
      <c r="F2866" s="90">
        <v>44819</v>
      </c>
      <c r="G2866" s="85" t="s">
        <v>234</v>
      </c>
    </row>
    <row r="2867" spans="1:7" ht="33.75" customHeight="1" x14ac:dyDescent="0.15">
      <c r="A2867" s="83" t="s">
        <v>962</v>
      </c>
      <c r="B2867" s="83" t="s">
        <v>206</v>
      </c>
      <c r="C2867" s="43" t="s">
        <v>1078</v>
      </c>
      <c r="D2867" s="84"/>
      <c r="E2867" s="132" t="s">
        <v>29</v>
      </c>
      <c r="F2867" s="90">
        <v>44819</v>
      </c>
      <c r="G2867" s="85" t="s">
        <v>234</v>
      </c>
    </row>
    <row r="2868" spans="1:7" ht="12" customHeight="1" x14ac:dyDescent="0.15">
      <c r="A2868" s="83" t="s">
        <v>979</v>
      </c>
      <c r="B2868" s="83" t="s">
        <v>199</v>
      </c>
      <c r="C2868" s="43" t="s">
        <v>1084</v>
      </c>
      <c r="D2868" s="125" t="s">
        <v>859</v>
      </c>
      <c r="E2868" s="132" t="s">
        <v>29</v>
      </c>
      <c r="F2868" s="90">
        <v>44819</v>
      </c>
      <c r="G2868" s="85" t="s">
        <v>234</v>
      </c>
    </row>
    <row r="2869" spans="1:7" ht="45" customHeight="1" x14ac:dyDescent="0.15">
      <c r="A2869" s="83" t="s">
        <v>456</v>
      </c>
      <c r="B2869" s="83" t="s">
        <v>28</v>
      </c>
      <c r="C2869" s="43" t="s">
        <v>1004</v>
      </c>
      <c r="D2869" s="84"/>
      <c r="E2869" s="132" t="s">
        <v>29</v>
      </c>
      <c r="F2869" s="90">
        <v>44821</v>
      </c>
      <c r="G2869" s="85" t="s">
        <v>234</v>
      </c>
    </row>
    <row r="2870" spans="1:7" ht="33.75" customHeight="1" x14ac:dyDescent="0.15">
      <c r="A2870" s="83" t="s">
        <v>401</v>
      </c>
      <c r="B2870" s="83" t="s">
        <v>1159</v>
      </c>
      <c r="C2870" s="43" t="s">
        <v>903</v>
      </c>
      <c r="D2870" s="84"/>
      <c r="E2870" s="132">
        <v>74</v>
      </c>
      <c r="F2870" s="90">
        <v>44824</v>
      </c>
      <c r="G2870" s="85" t="s">
        <v>234</v>
      </c>
    </row>
    <row r="2871" spans="1:7" ht="12" customHeight="1" x14ac:dyDescent="0.15">
      <c r="A2871" s="83" t="s">
        <v>644</v>
      </c>
      <c r="B2871" s="83" t="s">
        <v>28</v>
      </c>
      <c r="C2871" s="43" t="s">
        <v>860</v>
      </c>
      <c r="D2871" s="125" t="s">
        <v>859</v>
      </c>
      <c r="E2871" s="132">
        <v>1.1000000000000001</v>
      </c>
      <c r="F2871" s="90">
        <v>44824</v>
      </c>
      <c r="G2871" s="85" t="s">
        <v>234</v>
      </c>
    </row>
    <row r="2872" spans="1:7" ht="33.75" customHeight="1" x14ac:dyDescent="0.15">
      <c r="A2872" s="83" t="s">
        <v>837</v>
      </c>
      <c r="B2872" s="83" t="s">
        <v>28</v>
      </c>
      <c r="C2872" s="43" t="s">
        <v>842</v>
      </c>
      <c r="D2872" s="84"/>
      <c r="E2872" s="132" t="s">
        <v>29</v>
      </c>
      <c r="F2872" s="90">
        <v>44824</v>
      </c>
      <c r="G2872" s="85" t="s">
        <v>234</v>
      </c>
    </row>
    <row r="2873" spans="1:7" ht="22.5" customHeight="1" x14ac:dyDescent="0.15">
      <c r="A2873" s="83" t="s">
        <v>1088</v>
      </c>
      <c r="B2873" s="83" t="s">
        <v>1089</v>
      </c>
      <c r="C2873" s="43" t="s">
        <v>1090</v>
      </c>
      <c r="D2873" s="126" t="s">
        <v>859</v>
      </c>
      <c r="E2873" s="132" t="s">
        <v>29</v>
      </c>
      <c r="F2873" s="90">
        <v>44824</v>
      </c>
      <c r="G2873" s="85" t="s">
        <v>234</v>
      </c>
    </row>
    <row r="2874" spans="1:7" ht="12" customHeight="1" x14ac:dyDescent="0.15">
      <c r="A2874" s="83" t="s">
        <v>419</v>
      </c>
      <c r="B2874" s="113" t="s">
        <v>1157</v>
      </c>
      <c r="C2874" s="43" t="s">
        <v>1087</v>
      </c>
      <c r="D2874" s="84"/>
      <c r="E2874" s="132">
        <v>65893</v>
      </c>
      <c r="F2874" s="90">
        <v>44825</v>
      </c>
      <c r="G2874" s="85" t="s">
        <v>234</v>
      </c>
    </row>
    <row r="2875" spans="1:7" ht="12" customHeight="1" x14ac:dyDescent="0.15">
      <c r="A2875" s="83" t="s">
        <v>420</v>
      </c>
      <c r="B2875" s="113" t="s">
        <v>1157</v>
      </c>
      <c r="C2875" s="43" t="s">
        <v>79</v>
      </c>
      <c r="D2875" s="84"/>
      <c r="E2875" s="132">
        <v>65901</v>
      </c>
      <c r="F2875" s="90">
        <v>44827</v>
      </c>
      <c r="G2875" s="85" t="s">
        <v>234</v>
      </c>
    </row>
    <row r="2876" spans="1:7" ht="33.75" customHeight="1" x14ac:dyDescent="0.15">
      <c r="A2876" s="83" t="s">
        <v>670</v>
      </c>
      <c r="B2876" s="83" t="s">
        <v>28</v>
      </c>
      <c r="C2876" s="43" t="s">
        <v>940</v>
      </c>
      <c r="D2876" s="125" t="s">
        <v>859</v>
      </c>
      <c r="E2876" s="132" t="s">
        <v>29</v>
      </c>
      <c r="F2876" s="90">
        <v>44828</v>
      </c>
      <c r="G2876" s="85" t="s">
        <v>234</v>
      </c>
    </row>
    <row r="2877" spans="1:7" ht="12" customHeight="1" x14ac:dyDescent="0.15">
      <c r="A2877" s="83" t="s">
        <v>1047</v>
      </c>
      <c r="B2877" s="83" t="s">
        <v>28</v>
      </c>
      <c r="C2877" s="43" t="s">
        <v>1048</v>
      </c>
      <c r="D2877" s="84"/>
      <c r="E2877" s="132" t="s">
        <v>29</v>
      </c>
      <c r="F2877" s="90">
        <v>44828</v>
      </c>
      <c r="G2877" s="85" t="s">
        <v>234</v>
      </c>
    </row>
    <row r="2878" spans="1:7" ht="33.75" customHeight="1" x14ac:dyDescent="0.15">
      <c r="A2878" s="83" t="s">
        <v>685</v>
      </c>
      <c r="B2878" s="83" t="s">
        <v>28</v>
      </c>
      <c r="C2878" s="43" t="s">
        <v>1072</v>
      </c>
      <c r="D2878" s="84"/>
      <c r="E2878" s="132" t="s">
        <v>29</v>
      </c>
      <c r="F2878" s="90">
        <v>44829</v>
      </c>
      <c r="G2878" s="85" t="s">
        <v>234</v>
      </c>
    </row>
    <row r="2879" spans="1:7" ht="12" customHeight="1" x14ac:dyDescent="0.15">
      <c r="A2879" s="83" t="s">
        <v>1023</v>
      </c>
      <c r="B2879" s="83" t="s">
        <v>28</v>
      </c>
      <c r="C2879" s="43" t="s">
        <v>1024</v>
      </c>
      <c r="D2879" s="84"/>
      <c r="E2879" s="132" t="s">
        <v>29</v>
      </c>
      <c r="F2879" s="90">
        <v>44829</v>
      </c>
      <c r="G2879" s="85" t="s">
        <v>234</v>
      </c>
    </row>
    <row r="2880" spans="1:7" ht="78.75" customHeight="1" x14ac:dyDescent="0.15">
      <c r="A2880" s="83" t="s">
        <v>457</v>
      </c>
      <c r="B2880" s="83" t="s">
        <v>28</v>
      </c>
      <c r="C2880" s="43" t="s">
        <v>836</v>
      </c>
      <c r="D2880" s="84"/>
      <c r="E2880" s="132" t="s">
        <v>29</v>
      </c>
      <c r="F2880" s="90">
        <v>44829</v>
      </c>
      <c r="G2880" s="85" t="s">
        <v>234</v>
      </c>
    </row>
    <row r="2881" spans="1:7" ht="22.5" customHeight="1" x14ac:dyDescent="0.15">
      <c r="A2881" s="83" t="s">
        <v>780</v>
      </c>
      <c r="B2881" s="83" t="s">
        <v>1159</v>
      </c>
      <c r="C2881" s="43" t="s">
        <v>1091</v>
      </c>
      <c r="D2881" s="84"/>
      <c r="E2881" s="132">
        <v>75</v>
      </c>
      <c r="F2881" s="90">
        <v>44830</v>
      </c>
      <c r="G2881" s="85" t="s">
        <v>234</v>
      </c>
    </row>
    <row r="2882" spans="1:7" ht="12" customHeight="1" x14ac:dyDescent="0.15">
      <c r="A2882" s="83" t="s">
        <v>955</v>
      </c>
      <c r="B2882" s="113" t="s">
        <v>1157</v>
      </c>
      <c r="C2882" s="43" t="s">
        <v>956</v>
      </c>
      <c r="D2882" s="84"/>
      <c r="E2882" s="132">
        <v>65938</v>
      </c>
      <c r="F2882" s="90">
        <v>44836</v>
      </c>
      <c r="G2882" s="85" t="s">
        <v>234</v>
      </c>
    </row>
    <row r="2883" spans="1:7" ht="22.5" customHeight="1" x14ac:dyDescent="0.15">
      <c r="A2883" s="83" t="s">
        <v>424</v>
      </c>
      <c r="B2883" s="113" t="s">
        <v>1157</v>
      </c>
      <c r="C2883" s="43" t="s">
        <v>1092</v>
      </c>
      <c r="D2883" s="84"/>
      <c r="E2883" s="132">
        <v>58785</v>
      </c>
      <c r="F2883" s="90">
        <v>44846</v>
      </c>
      <c r="G2883" s="85" t="s">
        <v>234</v>
      </c>
    </row>
    <row r="2884" spans="1:7" ht="12" customHeight="1" x14ac:dyDescent="0.15">
      <c r="A2884" s="83" t="s">
        <v>438</v>
      </c>
      <c r="B2884" s="113" t="s">
        <v>1157</v>
      </c>
      <c r="C2884" s="43" t="s">
        <v>975</v>
      </c>
      <c r="D2884" s="84"/>
      <c r="E2884" s="132">
        <v>66150</v>
      </c>
      <c r="F2884" s="90">
        <v>44847</v>
      </c>
      <c r="G2884" s="85" t="s">
        <v>234</v>
      </c>
    </row>
    <row r="2885" spans="1:7" ht="12" customHeight="1" x14ac:dyDescent="0.15">
      <c r="A2885" s="83" t="s">
        <v>776</v>
      </c>
      <c r="B2885" s="83" t="s">
        <v>28</v>
      </c>
      <c r="C2885" s="43" t="s">
        <v>1093</v>
      </c>
      <c r="D2885" s="84"/>
      <c r="E2885" s="132" t="s">
        <v>29</v>
      </c>
      <c r="F2885" s="90">
        <v>44847</v>
      </c>
      <c r="G2885" s="85" t="s">
        <v>234</v>
      </c>
    </row>
    <row r="2886" spans="1:7" ht="12" customHeight="1" x14ac:dyDescent="0.15">
      <c r="A2886" s="83" t="s">
        <v>443</v>
      </c>
      <c r="B2886" s="113" t="s">
        <v>1157</v>
      </c>
      <c r="C2886" s="43" t="s">
        <v>1</v>
      </c>
      <c r="D2886" s="84"/>
      <c r="E2886" s="132">
        <v>66150</v>
      </c>
      <c r="F2886" s="90">
        <v>44848</v>
      </c>
      <c r="G2886" s="85" t="s">
        <v>234</v>
      </c>
    </row>
    <row r="2887" spans="1:7" ht="22.5" customHeight="1" x14ac:dyDescent="0.15">
      <c r="A2887" s="83" t="s">
        <v>962</v>
      </c>
      <c r="B2887" s="83" t="s">
        <v>206</v>
      </c>
      <c r="C2887" s="43" t="s">
        <v>1078</v>
      </c>
      <c r="D2887" s="84"/>
      <c r="E2887" s="132" t="s">
        <v>29</v>
      </c>
      <c r="F2887" s="90">
        <v>44849</v>
      </c>
      <c r="G2887" s="85" t="s">
        <v>234</v>
      </c>
    </row>
    <row r="2888" spans="1:7" ht="12" customHeight="1" x14ac:dyDescent="0.15">
      <c r="A2888" s="83" t="s">
        <v>644</v>
      </c>
      <c r="B2888" s="83" t="s">
        <v>28</v>
      </c>
      <c r="C2888" s="43" t="s">
        <v>860</v>
      </c>
      <c r="D2888" s="125" t="s">
        <v>859</v>
      </c>
      <c r="E2888" s="132" t="s">
        <v>29</v>
      </c>
      <c r="F2888" s="90">
        <v>44852</v>
      </c>
      <c r="G2888" s="85" t="s">
        <v>234</v>
      </c>
    </row>
    <row r="2889" spans="1:7" ht="33.75" customHeight="1" x14ac:dyDescent="0.15">
      <c r="A2889" s="83" t="s">
        <v>837</v>
      </c>
      <c r="B2889" s="83" t="s">
        <v>28</v>
      </c>
      <c r="C2889" s="43" t="s">
        <v>842</v>
      </c>
      <c r="D2889" s="84"/>
      <c r="E2889" s="132" t="s">
        <v>29</v>
      </c>
      <c r="F2889" s="90">
        <v>44852</v>
      </c>
      <c r="G2889" s="85" t="s">
        <v>234</v>
      </c>
    </row>
    <row r="2890" spans="1:7" ht="12" customHeight="1" x14ac:dyDescent="0.2">
      <c r="A2890" s="113" t="s">
        <v>863</v>
      </c>
      <c r="B2890" s="113" t="s">
        <v>28</v>
      </c>
      <c r="C2890" s="78" t="s">
        <v>1054</v>
      </c>
      <c r="E2890" s="131" t="s">
        <v>29</v>
      </c>
      <c r="F2890" s="136">
        <v>44854</v>
      </c>
      <c r="G2890" s="25" t="s">
        <v>234</v>
      </c>
    </row>
    <row r="2891" spans="1:7" ht="33.75" customHeight="1" x14ac:dyDescent="0.15">
      <c r="A2891" s="83" t="s">
        <v>650</v>
      </c>
      <c r="B2891" s="83" t="s">
        <v>28</v>
      </c>
      <c r="C2891" s="43" t="s">
        <v>1003</v>
      </c>
      <c r="D2891" s="84"/>
      <c r="E2891" s="132" t="s">
        <v>29</v>
      </c>
      <c r="F2891" s="90">
        <v>44856</v>
      </c>
      <c r="G2891" s="85" t="s">
        <v>234</v>
      </c>
    </row>
    <row r="2892" spans="1:7" ht="33.75" customHeight="1" x14ac:dyDescent="0.15">
      <c r="A2892" s="83" t="s">
        <v>1047</v>
      </c>
      <c r="B2892" s="83" t="s">
        <v>28</v>
      </c>
      <c r="C2892" s="43" t="s">
        <v>1048</v>
      </c>
      <c r="D2892" s="84"/>
      <c r="E2892" s="132" t="s">
        <v>29</v>
      </c>
      <c r="F2892" s="90">
        <v>44857</v>
      </c>
      <c r="G2892" s="85" t="s">
        <v>234</v>
      </c>
    </row>
    <row r="2893" spans="1:7" ht="12" customHeight="1" x14ac:dyDescent="0.15">
      <c r="A2893" s="83" t="s">
        <v>467</v>
      </c>
      <c r="B2893" s="83" t="s">
        <v>28</v>
      </c>
      <c r="C2893" s="43" t="s">
        <v>1097</v>
      </c>
      <c r="D2893" s="125" t="s">
        <v>859</v>
      </c>
      <c r="E2893" s="132" t="s">
        <v>29</v>
      </c>
      <c r="F2893" s="90">
        <v>44858</v>
      </c>
      <c r="G2893" s="85" t="s">
        <v>234</v>
      </c>
    </row>
    <row r="2894" spans="1:7" ht="21.75" customHeight="1" x14ac:dyDescent="0.2">
      <c r="A2894" s="113" t="s">
        <v>887</v>
      </c>
      <c r="B2894" s="113" t="s">
        <v>28</v>
      </c>
      <c r="C2894" s="78" t="s">
        <v>1098</v>
      </c>
      <c r="E2894" s="131" t="s">
        <v>29</v>
      </c>
      <c r="F2894" s="136">
        <v>44860</v>
      </c>
      <c r="G2894" s="25" t="s">
        <v>234</v>
      </c>
    </row>
    <row r="2895" spans="1:7" ht="22.5" customHeight="1" x14ac:dyDescent="0.15">
      <c r="A2895" s="83" t="s">
        <v>955</v>
      </c>
      <c r="B2895" s="113" t="s">
        <v>1157</v>
      </c>
      <c r="C2895" s="43" t="s">
        <v>956</v>
      </c>
      <c r="D2895" s="84"/>
      <c r="E2895" s="132">
        <v>66252</v>
      </c>
      <c r="F2895" s="90">
        <v>44866</v>
      </c>
      <c r="G2895" s="85" t="s">
        <v>234</v>
      </c>
    </row>
    <row r="2896" spans="1:7" ht="12" customHeight="1" x14ac:dyDescent="0.15">
      <c r="A2896" s="83" t="s">
        <v>474</v>
      </c>
      <c r="B2896" s="83" t="s">
        <v>216</v>
      </c>
      <c r="C2896" s="43" t="s">
        <v>1099</v>
      </c>
      <c r="D2896" s="84"/>
      <c r="E2896" s="132" t="s">
        <v>29</v>
      </c>
      <c r="F2896" s="90">
        <v>44872</v>
      </c>
      <c r="G2896" s="85" t="s">
        <v>234</v>
      </c>
    </row>
    <row r="2897" spans="1:7" ht="22.5" customHeight="1" x14ac:dyDescent="0.15">
      <c r="A2897" s="83" t="s">
        <v>438</v>
      </c>
      <c r="B2897" s="113" t="s">
        <v>1157</v>
      </c>
      <c r="C2897" s="43" t="s">
        <v>1100</v>
      </c>
      <c r="D2897" s="84"/>
      <c r="E2897" s="132">
        <v>66277</v>
      </c>
      <c r="F2897" s="90">
        <v>44875</v>
      </c>
      <c r="G2897" s="85" t="s">
        <v>234</v>
      </c>
    </row>
    <row r="2898" spans="1:7" ht="22.5" customHeight="1" x14ac:dyDescent="0.15">
      <c r="A2898" s="83" t="s">
        <v>659</v>
      </c>
      <c r="B2898" s="83" t="s">
        <v>28</v>
      </c>
      <c r="C2898" s="43" t="s">
        <v>1042</v>
      </c>
      <c r="D2898" s="84"/>
      <c r="E2898" s="132" t="s">
        <v>29</v>
      </c>
      <c r="F2898" s="90">
        <v>44876</v>
      </c>
      <c r="G2898" s="85" t="s">
        <v>234</v>
      </c>
    </row>
    <row r="2899" spans="1:7" ht="22.5" customHeight="1" x14ac:dyDescent="0.15">
      <c r="A2899" s="83" t="s">
        <v>458</v>
      </c>
      <c r="B2899" s="83" t="s">
        <v>28</v>
      </c>
      <c r="C2899" s="43" t="s">
        <v>498</v>
      </c>
      <c r="D2899" s="84"/>
      <c r="E2899" s="132" t="s">
        <v>29</v>
      </c>
      <c r="F2899" s="90">
        <v>44878</v>
      </c>
      <c r="G2899" s="85" t="s">
        <v>234</v>
      </c>
    </row>
    <row r="2900" spans="1:7" ht="22.5" customHeight="1" x14ac:dyDescent="0.15">
      <c r="A2900" s="83" t="s">
        <v>962</v>
      </c>
      <c r="B2900" s="83" t="s">
        <v>206</v>
      </c>
      <c r="C2900" s="43" t="s">
        <v>1078</v>
      </c>
      <c r="D2900" s="84"/>
      <c r="E2900" s="132" t="s">
        <v>29</v>
      </c>
      <c r="F2900" s="90">
        <v>44879</v>
      </c>
      <c r="G2900" s="85" t="s">
        <v>234</v>
      </c>
    </row>
    <row r="2901" spans="1:7" ht="12" customHeight="1" x14ac:dyDescent="0.15">
      <c r="A2901" s="83" t="s">
        <v>456</v>
      </c>
      <c r="B2901" s="83" t="s">
        <v>28</v>
      </c>
      <c r="C2901" s="43" t="s">
        <v>1004</v>
      </c>
      <c r="D2901" s="84"/>
      <c r="E2901" s="132" t="s">
        <v>29</v>
      </c>
      <c r="F2901" s="90">
        <v>44881</v>
      </c>
      <c r="G2901" s="85" t="s">
        <v>234</v>
      </c>
    </row>
    <row r="2902" spans="1:7" ht="33.75" customHeight="1" x14ac:dyDescent="0.2">
      <c r="A2902" s="113" t="s">
        <v>400</v>
      </c>
      <c r="B2902" s="83" t="s">
        <v>1159</v>
      </c>
      <c r="C2902" s="78" t="s">
        <v>893</v>
      </c>
      <c r="E2902" s="131">
        <v>50</v>
      </c>
      <c r="F2902" s="136">
        <v>44882</v>
      </c>
      <c r="G2902" s="25" t="s">
        <v>234</v>
      </c>
    </row>
    <row r="2903" spans="1:7" ht="12" customHeight="1" x14ac:dyDescent="0.15">
      <c r="A2903" s="83" t="s">
        <v>644</v>
      </c>
      <c r="B2903" s="83" t="s">
        <v>28</v>
      </c>
      <c r="C2903" s="43" t="s">
        <v>860</v>
      </c>
      <c r="D2903" s="125" t="s">
        <v>859</v>
      </c>
      <c r="E2903" s="132" t="s">
        <v>29</v>
      </c>
      <c r="F2903" s="90">
        <v>44882</v>
      </c>
      <c r="G2903" s="85" t="s">
        <v>234</v>
      </c>
    </row>
    <row r="2904" spans="1:7" ht="12" customHeight="1" x14ac:dyDescent="0.15">
      <c r="A2904" s="83" t="s">
        <v>837</v>
      </c>
      <c r="B2904" s="83" t="s">
        <v>28</v>
      </c>
      <c r="C2904" s="43" t="s">
        <v>842</v>
      </c>
      <c r="D2904" s="84"/>
      <c r="E2904" s="132" t="s">
        <v>29</v>
      </c>
      <c r="F2904" s="90">
        <v>44882</v>
      </c>
      <c r="G2904" s="85" t="s">
        <v>234</v>
      </c>
    </row>
    <row r="2905" spans="1:7" ht="12" customHeight="1" x14ac:dyDescent="0.15">
      <c r="A2905" s="83" t="s">
        <v>477</v>
      </c>
      <c r="B2905" s="83" t="s">
        <v>199</v>
      </c>
      <c r="C2905" s="43" t="s">
        <v>1102</v>
      </c>
      <c r="D2905" s="84"/>
      <c r="E2905" s="132" t="s">
        <v>29</v>
      </c>
      <c r="F2905" s="90">
        <v>44886</v>
      </c>
      <c r="G2905" s="85" t="s">
        <v>234</v>
      </c>
    </row>
    <row r="2906" spans="1:7" ht="33.75" customHeight="1" x14ac:dyDescent="0.15">
      <c r="A2906" s="83" t="s">
        <v>1047</v>
      </c>
      <c r="B2906" s="83" t="s">
        <v>28</v>
      </c>
      <c r="C2906" s="43" t="s">
        <v>1101</v>
      </c>
      <c r="D2906" s="84"/>
      <c r="E2906" s="132" t="s">
        <v>29</v>
      </c>
      <c r="F2906" s="90">
        <v>44887</v>
      </c>
      <c r="G2906" s="85" t="s">
        <v>234</v>
      </c>
    </row>
    <row r="2907" spans="1:7" ht="33.75" customHeight="1" x14ac:dyDescent="0.15">
      <c r="A2907" s="83" t="s">
        <v>465</v>
      </c>
      <c r="B2907" s="83" t="s">
        <v>28</v>
      </c>
      <c r="C2907" s="43" t="s">
        <v>960</v>
      </c>
      <c r="D2907" s="84"/>
      <c r="E2907" s="132" t="s">
        <v>29</v>
      </c>
      <c r="F2907" s="90">
        <v>44889</v>
      </c>
      <c r="G2907" s="85" t="s">
        <v>234</v>
      </c>
    </row>
    <row r="2908" spans="1:7" ht="12" customHeight="1" x14ac:dyDescent="0.15">
      <c r="A2908" s="83" t="s">
        <v>435</v>
      </c>
      <c r="B2908" s="113" t="s">
        <v>1157</v>
      </c>
      <c r="C2908" s="43" t="s">
        <v>285</v>
      </c>
      <c r="D2908" s="84"/>
      <c r="E2908" s="132">
        <v>66322</v>
      </c>
      <c r="F2908" s="90">
        <v>44890</v>
      </c>
      <c r="G2908" s="85" t="s">
        <v>234</v>
      </c>
    </row>
    <row r="2909" spans="1:7" ht="12" customHeight="1" x14ac:dyDescent="0.15">
      <c r="A2909" s="83" t="s">
        <v>457</v>
      </c>
      <c r="B2909" s="83" t="s">
        <v>28</v>
      </c>
      <c r="C2909" s="43" t="s">
        <v>836</v>
      </c>
      <c r="D2909" s="84"/>
      <c r="E2909" s="132" t="s">
        <v>29</v>
      </c>
      <c r="F2909" s="90">
        <v>44892</v>
      </c>
      <c r="G2909" s="85" t="s">
        <v>234</v>
      </c>
    </row>
    <row r="2910" spans="1:7" ht="12" customHeight="1" x14ac:dyDescent="0.15">
      <c r="A2910" s="83" t="s">
        <v>422</v>
      </c>
      <c r="B2910" s="113" t="s">
        <v>1157</v>
      </c>
      <c r="C2910" s="43" t="s">
        <v>10</v>
      </c>
      <c r="D2910" s="84"/>
      <c r="E2910" s="132">
        <v>66328</v>
      </c>
      <c r="F2910" s="90">
        <v>44894</v>
      </c>
      <c r="G2910" s="85" t="s">
        <v>234</v>
      </c>
    </row>
    <row r="2911" spans="1:7" ht="12" customHeight="1" x14ac:dyDescent="0.15">
      <c r="A2911" s="83" t="s">
        <v>423</v>
      </c>
      <c r="B2911" s="113" t="s">
        <v>1157</v>
      </c>
      <c r="C2911" s="43" t="s">
        <v>1106</v>
      </c>
      <c r="D2911" s="84"/>
      <c r="E2911" s="132">
        <v>66328</v>
      </c>
      <c r="F2911" s="90">
        <v>44894</v>
      </c>
      <c r="G2911" s="85" t="s">
        <v>234</v>
      </c>
    </row>
    <row r="2912" spans="1:7" ht="22.5" customHeight="1" x14ac:dyDescent="0.15">
      <c r="A2912" s="83" t="s">
        <v>955</v>
      </c>
      <c r="B2912" s="113" t="s">
        <v>1157</v>
      </c>
      <c r="C2912" s="43" t="s">
        <v>956</v>
      </c>
      <c r="D2912" s="84"/>
      <c r="E2912" s="132">
        <v>66328</v>
      </c>
      <c r="F2912" s="90">
        <v>44894</v>
      </c>
      <c r="G2912" s="85" t="s">
        <v>234</v>
      </c>
    </row>
    <row r="2913" spans="1:7" ht="12" customHeight="1" x14ac:dyDescent="0.15">
      <c r="A2913" s="83" t="s">
        <v>463</v>
      </c>
      <c r="B2913" s="83" t="s">
        <v>28</v>
      </c>
      <c r="C2913" s="43" t="s">
        <v>675</v>
      </c>
      <c r="D2913" s="84"/>
      <c r="E2913" s="132" t="s">
        <v>29</v>
      </c>
      <c r="F2913" s="90">
        <v>44897</v>
      </c>
      <c r="G2913" s="85" t="s">
        <v>234</v>
      </c>
    </row>
    <row r="2914" spans="1:7" ht="12" customHeight="1" x14ac:dyDescent="0.15">
      <c r="A2914" s="83" t="s">
        <v>438</v>
      </c>
      <c r="B2914" s="113" t="s">
        <v>1157</v>
      </c>
      <c r="C2914" s="43" t="s">
        <v>1100</v>
      </c>
      <c r="D2914" s="84"/>
      <c r="E2914" s="132">
        <v>66547</v>
      </c>
      <c r="F2914" s="90">
        <v>44905</v>
      </c>
      <c r="G2914" s="85" t="s">
        <v>234</v>
      </c>
    </row>
    <row r="2915" spans="1:7" ht="22.5" customHeight="1" x14ac:dyDescent="0.15">
      <c r="A2915" s="83" t="s">
        <v>640</v>
      </c>
      <c r="B2915" s="83" t="s">
        <v>28</v>
      </c>
      <c r="C2915" s="43" t="s">
        <v>641</v>
      </c>
      <c r="D2915" s="84"/>
      <c r="E2915" s="132" t="s">
        <v>29</v>
      </c>
      <c r="F2915" s="90">
        <v>44907</v>
      </c>
      <c r="G2915" s="85" t="s">
        <v>234</v>
      </c>
    </row>
    <row r="2916" spans="1:7" ht="12" customHeight="1" x14ac:dyDescent="0.15">
      <c r="A2916" s="83" t="s">
        <v>962</v>
      </c>
      <c r="B2916" s="83" t="s">
        <v>206</v>
      </c>
      <c r="C2916" s="43" t="s">
        <v>1078</v>
      </c>
      <c r="D2916" s="84"/>
      <c r="E2916" s="132" t="s">
        <v>29</v>
      </c>
      <c r="F2916" s="90">
        <v>44909</v>
      </c>
      <c r="G2916" s="85" t="s">
        <v>234</v>
      </c>
    </row>
    <row r="2917" spans="1:7" ht="37.5" customHeight="1" x14ac:dyDescent="0.15">
      <c r="A2917" s="83" t="s">
        <v>962</v>
      </c>
      <c r="B2917" s="83" t="s">
        <v>206</v>
      </c>
      <c r="C2917" s="43" t="s">
        <v>1114</v>
      </c>
      <c r="D2917" s="84"/>
      <c r="E2917" s="132" t="s">
        <v>29</v>
      </c>
      <c r="F2917" s="90">
        <v>44909</v>
      </c>
      <c r="G2917" s="85" t="s">
        <v>234</v>
      </c>
    </row>
    <row r="2918" spans="1:7" ht="22.5" customHeight="1" x14ac:dyDescent="0.15">
      <c r="A2918" s="83" t="s">
        <v>472</v>
      </c>
      <c r="B2918" s="83" t="s">
        <v>215</v>
      </c>
      <c r="C2918" s="43" t="s">
        <v>1108</v>
      </c>
      <c r="D2918" s="125" t="s">
        <v>859</v>
      </c>
      <c r="E2918" s="132" t="s">
        <v>29</v>
      </c>
      <c r="F2918" s="90">
        <v>44911</v>
      </c>
      <c r="G2918" s="85" t="s">
        <v>234</v>
      </c>
    </row>
    <row r="2919" spans="1:7" ht="27.75" customHeight="1" x14ac:dyDescent="0.15">
      <c r="A2919" s="83" t="s">
        <v>644</v>
      </c>
      <c r="B2919" s="83" t="s">
        <v>28</v>
      </c>
      <c r="C2919" s="43" t="s">
        <v>860</v>
      </c>
      <c r="D2919" s="125" t="s">
        <v>859</v>
      </c>
      <c r="E2919" s="132" t="s">
        <v>29</v>
      </c>
      <c r="F2919" s="90">
        <v>44912</v>
      </c>
      <c r="G2919" s="85" t="s">
        <v>234</v>
      </c>
    </row>
    <row r="2920" spans="1:7" ht="45.75" customHeight="1" x14ac:dyDescent="0.15">
      <c r="A2920" s="83" t="s">
        <v>837</v>
      </c>
      <c r="B2920" s="83" t="s">
        <v>28</v>
      </c>
      <c r="C2920" s="43" t="s">
        <v>842</v>
      </c>
      <c r="D2920" s="84"/>
      <c r="E2920" s="132" t="s">
        <v>29</v>
      </c>
      <c r="F2920" s="90">
        <v>44912</v>
      </c>
      <c r="G2920" s="85" t="s">
        <v>234</v>
      </c>
    </row>
    <row r="2921" spans="1:7" ht="12" customHeight="1" x14ac:dyDescent="0.2">
      <c r="A2921" s="113" t="s">
        <v>882</v>
      </c>
      <c r="B2921" s="113" t="s">
        <v>215</v>
      </c>
      <c r="C2921" s="78" t="s">
        <v>883</v>
      </c>
      <c r="D2921" s="117" t="s">
        <v>859</v>
      </c>
      <c r="E2921" s="131" t="s">
        <v>29</v>
      </c>
      <c r="F2921" s="136">
        <v>44914</v>
      </c>
      <c r="G2921" s="25" t="s">
        <v>234</v>
      </c>
    </row>
    <row r="2922" spans="1:7" ht="45" customHeight="1" x14ac:dyDescent="0.15">
      <c r="A2922" s="83" t="s">
        <v>682</v>
      </c>
      <c r="B2922" s="83" t="s">
        <v>28</v>
      </c>
      <c r="C2922" s="43" t="s">
        <v>1107</v>
      </c>
      <c r="D2922" s="84"/>
      <c r="E2922" s="132" t="s">
        <v>29</v>
      </c>
      <c r="F2922" s="90">
        <v>44915</v>
      </c>
      <c r="G2922" s="85" t="s">
        <v>234</v>
      </c>
    </row>
    <row r="2923" spans="1:7" ht="12" customHeight="1" x14ac:dyDescent="0.15">
      <c r="A2923" s="83" t="s">
        <v>650</v>
      </c>
      <c r="B2923" s="83" t="s">
        <v>28</v>
      </c>
      <c r="C2923" s="43" t="s">
        <v>1003</v>
      </c>
      <c r="D2923" s="84"/>
      <c r="E2923" s="132" t="s">
        <v>29</v>
      </c>
      <c r="F2923" s="90">
        <v>44916</v>
      </c>
      <c r="G2923" s="85" t="s">
        <v>234</v>
      </c>
    </row>
    <row r="2924" spans="1:7" ht="33.75" customHeight="1" x14ac:dyDescent="0.15">
      <c r="A2924" s="83" t="s">
        <v>1047</v>
      </c>
      <c r="B2924" s="83" t="s">
        <v>28</v>
      </c>
      <c r="C2924" s="43" t="s">
        <v>1101</v>
      </c>
      <c r="D2924" s="84"/>
      <c r="E2924" s="132" t="s">
        <v>29</v>
      </c>
      <c r="F2924" s="90">
        <v>44917</v>
      </c>
      <c r="G2924" s="85" t="s">
        <v>234</v>
      </c>
    </row>
    <row r="2925" spans="1:7" ht="78.75" customHeight="1" x14ac:dyDescent="0.15">
      <c r="A2925" s="83" t="s">
        <v>685</v>
      </c>
      <c r="B2925" s="83" t="s">
        <v>28</v>
      </c>
      <c r="C2925" s="43" t="s">
        <v>1072</v>
      </c>
      <c r="D2925" s="84"/>
      <c r="E2925" s="132" t="s">
        <v>29</v>
      </c>
      <c r="F2925" s="90">
        <v>44918</v>
      </c>
      <c r="G2925" s="85" t="s">
        <v>234</v>
      </c>
    </row>
    <row r="2926" spans="1:7" ht="12" customHeight="1" x14ac:dyDescent="0.15">
      <c r="A2926" s="83" t="s">
        <v>955</v>
      </c>
      <c r="B2926" s="113" t="s">
        <v>1157</v>
      </c>
      <c r="C2926" s="43" t="s">
        <v>956</v>
      </c>
      <c r="D2926" s="84"/>
      <c r="E2926" s="132">
        <v>66616</v>
      </c>
      <c r="F2926" s="90">
        <v>44924</v>
      </c>
      <c r="G2926" s="85" t="s">
        <v>234</v>
      </c>
    </row>
    <row r="2927" spans="1:7" ht="12" customHeight="1" x14ac:dyDescent="0.15">
      <c r="A2927" s="83" t="s">
        <v>670</v>
      </c>
      <c r="B2927" s="83" t="s">
        <v>28</v>
      </c>
      <c r="C2927" s="43" t="s">
        <v>940</v>
      </c>
      <c r="D2927" s="125" t="s">
        <v>859</v>
      </c>
      <c r="E2927" s="132" t="s">
        <v>29</v>
      </c>
      <c r="F2927" s="90">
        <v>44924</v>
      </c>
      <c r="G2927" s="85" t="s">
        <v>234</v>
      </c>
    </row>
    <row r="2928" spans="1:7" ht="90" customHeight="1" x14ac:dyDescent="0.15">
      <c r="A2928" s="83" t="s">
        <v>411</v>
      </c>
      <c r="B2928" s="83" t="s">
        <v>1089</v>
      </c>
      <c r="C2928" s="43" t="s">
        <v>1109</v>
      </c>
      <c r="D2928" s="84"/>
      <c r="E2928" s="132" t="s">
        <v>29</v>
      </c>
      <c r="F2928" s="90">
        <v>44925</v>
      </c>
      <c r="G2928" s="85" t="s">
        <v>234</v>
      </c>
    </row>
    <row r="2929" spans="1:7" ht="12" customHeight="1" x14ac:dyDescent="0.15">
      <c r="A2929" s="83" t="s">
        <v>1032</v>
      </c>
      <c r="B2929" s="113" t="s">
        <v>1157</v>
      </c>
      <c r="C2929" s="43" t="s">
        <v>1077</v>
      </c>
      <c r="D2929" s="84"/>
      <c r="E2929" s="132">
        <v>66632</v>
      </c>
      <c r="F2929" s="90">
        <v>44933.413888888892</v>
      </c>
      <c r="G2929" s="85" t="s">
        <v>234</v>
      </c>
    </row>
    <row r="2930" spans="1:7" ht="22.5" customHeight="1" x14ac:dyDescent="0.15">
      <c r="A2930" s="83" t="s">
        <v>438</v>
      </c>
      <c r="B2930" s="113" t="s">
        <v>1157</v>
      </c>
      <c r="C2930" s="43" t="s">
        <v>1100</v>
      </c>
      <c r="D2930" s="84"/>
      <c r="E2930" s="132">
        <v>66632</v>
      </c>
      <c r="F2930" s="90">
        <v>44935</v>
      </c>
      <c r="G2930" s="85" t="s">
        <v>234</v>
      </c>
    </row>
    <row r="2931" spans="1:7" ht="12" customHeight="1" x14ac:dyDescent="0.15">
      <c r="A2931" s="83" t="s">
        <v>458</v>
      </c>
      <c r="B2931" s="83" t="s">
        <v>28</v>
      </c>
      <c r="C2931" s="43" t="s">
        <v>498</v>
      </c>
      <c r="D2931" s="84"/>
      <c r="E2931" s="132" t="s">
        <v>29</v>
      </c>
      <c r="F2931" s="90">
        <v>44938</v>
      </c>
      <c r="G2931" s="85" t="s">
        <v>234</v>
      </c>
    </row>
    <row r="2932" spans="1:7" ht="45" customHeight="1" x14ac:dyDescent="0.15">
      <c r="A2932" s="83" t="s">
        <v>769</v>
      </c>
      <c r="B2932" s="83" t="s">
        <v>199</v>
      </c>
      <c r="C2932" s="43" t="s">
        <v>1110</v>
      </c>
      <c r="D2932" s="125" t="s">
        <v>859</v>
      </c>
      <c r="E2932" s="132" t="s">
        <v>29</v>
      </c>
      <c r="F2932" s="90">
        <v>44941</v>
      </c>
      <c r="G2932" s="85" t="s">
        <v>234</v>
      </c>
    </row>
    <row r="2933" spans="1:7" ht="45" customHeight="1" x14ac:dyDescent="0.15">
      <c r="A2933" s="83" t="s">
        <v>456</v>
      </c>
      <c r="B2933" s="83" t="s">
        <v>28</v>
      </c>
      <c r="C2933" s="43" t="s">
        <v>1004</v>
      </c>
      <c r="D2933" s="84"/>
      <c r="E2933" s="132" t="s">
        <v>29</v>
      </c>
      <c r="F2933" s="90">
        <v>44941</v>
      </c>
      <c r="G2933" s="85" t="s">
        <v>234</v>
      </c>
    </row>
    <row r="2934" spans="1:7" ht="12" customHeight="1" x14ac:dyDescent="0.15">
      <c r="A2934" s="83" t="s">
        <v>980</v>
      </c>
      <c r="B2934" s="83" t="s">
        <v>199</v>
      </c>
      <c r="C2934" s="43" t="s">
        <v>1111</v>
      </c>
      <c r="D2934" s="125" t="s">
        <v>859</v>
      </c>
      <c r="E2934" s="132" t="s">
        <v>29</v>
      </c>
      <c r="F2934" s="90">
        <v>44941</v>
      </c>
      <c r="G2934" s="85" t="s">
        <v>234</v>
      </c>
    </row>
    <row r="2935" spans="1:7" ht="33.75" customHeight="1" x14ac:dyDescent="0.15">
      <c r="A2935" s="83" t="s">
        <v>1115</v>
      </c>
      <c r="B2935" s="113" t="s">
        <v>1157</v>
      </c>
      <c r="C2935" s="43" t="s">
        <v>1116</v>
      </c>
      <c r="D2935" s="84"/>
      <c r="E2935" s="132">
        <v>66654</v>
      </c>
      <c r="F2935" s="90">
        <v>44942</v>
      </c>
      <c r="G2935" s="85" t="s">
        <v>234</v>
      </c>
    </row>
    <row r="2936" spans="1:7" ht="12" customHeight="1" x14ac:dyDescent="0.15">
      <c r="A2936" s="83" t="s">
        <v>644</v>
      </c>
      <c r="B2936" s="83" t="s">
        <v>28</v>
      </c>
      <c r="C2936" s="43" t="s">
        <v>860</v>
      </c>
      <c r="D2936" s="125" t="s">
        <v>859</v>
      </c>
      <c r="E2936" s="132" t="s">
        <v>29</v>
      </c>
      <c r="F2936" s="90">
        <v>44942</v>
      </c>
      <c r="G2936" s="85" t="s">
        <v>234</v>
      </c>
    </row>
    <row r="2937" spans="1:7" ht="12" customHeight="1" x14ac:dyDescent="0.15">
      <c r="A2937" s="83" t="s">
        <v>837</v>
      </c>
      <c r="B2937" s="83" t="s">
        <v>28</v>
      </c>
      <c r="C2937" s="43" t="s">
        <v>842</v>
      </c>
      <c r="D2937" s="84"/>
      <c r="E2937" s="132" t="s">
        <v>29</v>
      </c>
      <c r="F2937" s="90">
        <v>44942</v>
      </c>
      <c r="G2937" s="85" t="s">
        <v>234</v>
      </c>
    </row>
    <row r="2938" spans="1:7" ht="22.5" customHeight="1" x14ac:dyDescent="0.15">
      <c r="A2938" s="83" t="s">
        <v>481</v>
      </c>
      <c r="B2938" s="83" t="s">
        <v>215</v>
      </c>
      <c r="C2938" s="43" t="s">
        <v>1063</v>
      </c>
      <c r="D2938" s="84"/>
      <c r="E2938" s="132" t="s">
        <v>29</v>
      </c>
      <c r="F2938" s="90">
        <v>44943</v>
      </c>
      <c r="G2938" s="85" t="s">
        <v>234</v>
      </c>
    </row>
    <row r="2939" spans="1:7" ht="27.75" customHeight="1" x14ac:dyDescent="0.15">
      <c r="A2939" s="83" t="s">
        <v>1047</v>
      </c>
      <c r="B2939" s="83" t="s">
        <v>28</v>
      </c>
      <c r="C2939" s="43" t="s">
        <v>1101</v>
      </c>
      <c r="D2939" s="84"/>
      <c r="E2939" s="132" t="s">
        <v>29</v>
      </c>
      <c r="F2939" s="90">
        <v>44947</v>
      </c>
      <c r="G2939" s="85" t="s">
        <v>234</v>
      </c>
    </row>
    <row r="2940" spans="1:7" ht="90" customHeight="1" x14ac:dyDescent="0.2">
      <c r="A2940" s="113" t="s">
        <v>887</v>
      </c>
      <c r="B2940" s="113" t="s">
        <v>1157</v>
      </c>
      <c r="C2940" s="78" t="s">
        <v>1118</v>
      </c>
      <c r="E2940" s="131">
        <v>66654</v>
      </c>
      <c r="F2940" s="136">
        <v>44949</v>
      </c>
      <c r="G2940" s="25" t="s">
        <v>234</v>
      </c>
    </row>
    <row r="2941" spans="1:7" ht="22.5" customHeight="1" x14ac:dyDescent="0.15">
      <c r="A2941" s="83" t="s">
        <v>1049</v>
      </c>
      <c r="B2941" s="83" t="s">
        <v>199</v>
      </c>
      <c r="C2941" s="43" t="s">
        <v>1117</v>
      </c>
      <c r="D2941" s="125"/>
      <c r="E2941" s="132" t="s">
        <v>29</v>
      </c>
      <c r="F2941" s="90">
        <v>44953</v>
      </c>
      <c r="G2941" s="85" t="s">
        <v>234</v>
      </c>
    </row>
    <row r="2942" spans="1:7" ht="12" customHeight="1" x14ac:dyDescent="0.15">
      <c r="A2942" s="83" t="s">
        <v>955</v>
      </c>
      <c r="B2942" s="113" t="s">
        <v>1157</v>
      </c>
      <c r="C2942" s="43" t="s">
        <v>956</v>
      </c>
      <c r="D2942" s="84"/>
      <c r="E2942" s="132">
        <v>66665</v>
      </c>
      <c r="F2942" s="90">
        <v>44954</v>
      </c>
      <c r="G2942" s="85" t="s">
        <v>234</v>
      </c>
    </row>
    <row r="2943" spans="1:7" ht="12" customHeight="1" x14ac:dyDescent="0.15">
      <c r="A2943" s="83" t="s">
        <v>457</v>
      </c>
      <c r="B2943" s="83" t="s">
        <v>28</v>
      </c>
      <c r="C2943" s="43" t="s">
        <v>836</v>
      </c>
      <c r="D2943" s="84"/>
      <c r="E2943" s="132" t="s">
        <v>29</v>
      </c>
      <c r="F2943" s="90">
        <v>44955</v>
      </c>
      <c r="G2943" s="85" t="s">
        <v>234</v>
      </c>
    </row>
    <row r="2944" spans="1:7" ht="22.5" customHeight="1" x14ac:dyDescent="0.15">
      <c r="A2944" s="83" t="s">
        <v>1148</v>
      </c>
      <c r="B2944" s="83" t="s">
        <v>28</v>
      </c>
      <c r="C2944" s="43" t="s">
        <v>1052</v>
      </c>
      <c r="D2944" s="84"/>
      <c r="E2944" s="132" t="s">
        <v>29</v>
      </c>
      <c r="F2944" s="90">
        <v>44964</v>
      </c>
      <c r="G2944" s="85" t="s">
        <v>234</v>
      </c>
    </row>
    <row r="2945" spans="1:7" ht="22.5" customHeight="1" x14ac:dyDescent="0.15">
      <c r="A2945" s="83" t="s">
        <v>438</v>
      </c>
      <c r="B2945" s="113" t="s">
        <v>1157</v>
      </c>
      <c r="C2945" s="43" t="s">
        <v>1100</v>
      </c>
      <c r="D2945" s="84"/>
      <c r="E2945" s="132">
        <v>66690</v>
      </c>
      <c r="F2945" s="90">
        <v>44965</v>
      </c>
      <c r="G2945" s="85" t="s">
        <v>234</v>
      </c>
    </row>
    <row r="2946" spans="1:7" ht="12.75" customHeight="1" x14ac:dyDescent="0.15">
      <c r="A2946" s="83" t="s">
        <v>863</v>
      </c>
      <c r="B2946" s="83" t="s">
        <v>28</v>
      </c>
      <c r="C2946" s="43" t="s">
        <v>1054</v>
      </c>
      <c r="D2946" s="84"/>
      <c r="E2946" s="132" t="s">
        <v>29</v>
      </c>
      <c r="F2946" s="90">
        <v>44974</v>
      </c>
      <c r="G2946" s="85" t="s">
        <v>234</v>
      </c>
    </row>
    <row r="2947" spans="1:7" ht="45" customHeight="1" x14ac:dyDescent="0.15">
      <c r="A2947" s="83" t="s">
        <v>724</v>
      </c>
      <c r="B2947" s="83" t="s">
        <v>28</v>
      </c>
      <c r="C2947" s="43" t="s">
        <v>1121</v>
      </c>
      <c r="D2947" s="84"/>
      <c r="E2947" s="132" t="s">
        <v>29</v>
      </c>
      <c r="F2947" s="90">
        <v>44979</v>
      </c>
      <c r="G2947" s="85" t="s">
        <v>234</v>
      </c>
    </row>
    <row r="2948" spans="1:7" ht="45" customHeight="1" x14ac:dyDescent="0.2">
      <c r="A2948" s="113" t="s">
        <v>465</v>
      </c>
      <c r="B2948" s="113" t="s">
        <v>28</v>
      </c>
      <c r="C2948" s="78" t="s">
        <v>960</v>
      </c>
      <c r="E2948" s="131" t="s">
        <v>29</v>
      </c>
      <c r="F2948" s="136">
        <v>44979</v>
      </c>
      <c r="G2948" s="25" t="s">
        <v>234</v>
      </c>
    </row>
    <row r="2949" spans="1:7" ht="22.5" customHeight="1" x14ac:dyDescent="0.15">
      <c r="A2949" s="83" t="s">
        <v>1055</v>
      </c>
      <c r="B2949" s="83" t="s">
        <v>827</v>
      </c>
      <c r="C2949" s="43" t="s">
        <v>1119</v>
      </c>
      <c r="D2949" s="84"/>
      <c r="E2949" s="132" t="s">
        <v>29</v>
      </c>
      <c r="F2949" s="90">
        <v>44982</v>
      </c>
      <c r="G2949" s="85" t="s">
        <v>234</v>
      </c>
    </row>
    <row r="2950" spans="1:7" ht="12" customHeight="1" x14ac:dyDescent="0.15">
      <c r="A2950" s="83" t="s">
        <v>955</v>
      </c>
      <c r="B2950" s="113" t="s">
        <v>1157</v>
      </c>
      <c r="C2950" s="43" t="s">
        <v>956</v>
      </c>
      <c r="D2950" s="84"/>
      <c r="E2950" s="132">
        <v>66809</v>
      </c>
      <c r="F2950" s="90">
        <v>44984</v>
      </c>
      <c r="G2950" s="85" t="s">
        <v>234</v>
      </c>
    </row>
    <row r="2951" spans="1:7" ht="33.75" customHeight="1" x14ac:dyDescent="0.15">
      <c r="A2951" s="83" t="s">
        <v>431</v>
      </c>
      <c r="B2951" s="113" t="s">
        <v>1157</v>
      </c>
      <c r="C2951" s="43" t="s">
        <v>1082</v>
      </c>
      <c r="D2951" s="84"/>
      <c r="E2951" s="132">
        <v>66816</v>
      </c>
      <c r="F2951" s="90">
        <v>44986</v>
      </c>
      <c r="G2951" s="85" t="s">
        <v>234</v>
      </c>
    </row>
    <row r="2952" spans="1:7" ht="12" customHeight="1" x14ac:dyDescent="0.15">
      <c r="A2952" s="83" t="s">
        <v>955</v>
      </c>
      <c r="B2952" s="113" t="s">
        <v>1157</v>
      </c>
      <c r="C2952" s="43" t="s">
        <v>956</v>
      </c>
      <c r="D2952" s="84"/>
      <c r="E2952" s="132">
        <v>66816</v>
      </c>
      <c r="F2952" s="90">
        <v>44986</v>
      </c>
      <c r="G2952" s="85" t="s">
        <v>234</v>
      </c>
    </row>
    <row r="2953" spans="1:7" ht="12" customHeight="1" x14ac:dyDescent="0.15">
      <c r="A2953" s="83" t="s">
        <v>463</v>
      </c>
      <c r="B2953" s="83" t="s">
        <v>28</v>
      </c>
      <c r="C2953" s="43" t="s">
        <v>675</v>
      </c>
      <c r="D2953" s="84"/>
      <c r="E2953" s="132" t="s">
        <v>29</v>
      </c>
      <c r="F2953" s="90">
        <v>44987</v>
      </c>
      <c r="G2953" s="85" t="s">
        <v>234</v>
      </c>
    </row>
    <row r="2954" spans="1:7" ht="12" customHeight="1" x14ac:dyDescent="0.15">
      <c r="A2954" s="83" t="s">
        <v>428</v>
      </c>
      <c r="B2954" s="113" t="s">
        <v>1157</v>
      </c>
      <c r="C2954" s="43" t="s">
        <v>864</v>
      </c>
      <c r="D2954" s="84"/>
      <c r="E2954" s="132">
        <v>66889</v>
      </c>
      <c r="F2954" s="90">
        <v>44990</v>
      </c>
      <c r="G2954" s="85" t="s">
        <v>234</v>
      </c>
    </row>
    <row r="2955" spans="1:7" ht="22.5" customHeight="1" x14ac:dyDescent="0.15">
      <c r="A2955" s="83" t="s">
        <v>438</v>
      </c>
      <c r="B2955" s="113" t="s">
        <v>1157</v>
      </c>
      <c r="C2955" s="43" t="s">
        <v>1125</v>
      </c>
      <c r="D2955" s="84"/>
      <c r="E2955" s="132">
        <v>67078</v>
      </c>
      <c r="F2955" s="90">
        <v>44994</v>
      </c>
      <c r="G2955" s="85" t="s">
        <v>234</v>
      </c>
    </row>
    <row r="2956" spans="1:7" ht="45" customHeight="1" x14ac:dyDescent="0.15">
      <c r="A2956" s="83" t="s">
        <v>462</v>
      </c>
      <c r="B2956" s="83" t="s">
        <v>28</v>
      </c>
      <c r="C2956" s="43" t="s">
        <v>1011</v>
      </c>
      <c r="D2956" s="84"/>
      <c r="E2956" s="132" t="s">
        <v>29</v>
      </c>
      <c r="F2956" s="90">
        <v>44996</v>
      </c>
      <c r="G2956" s="85" t="s">
        <v>234</v>
      </c>
    </row>
    <row r="2957" spans="1:7" ht="12" customHeight="1" x14ac:dyDescent="0.15">
      <c r="A2957" s="83" t="s">
        <v>640</v>
      </c>
      <c r="B2957" s="83" t="s">
        <v>28</v>
      </c>
      <c r="C2957" s="43" t="s">
        <v>641</v>
      </c>
      <c r="D2957" s="84"/>
      <c r="E2957" s="132" t="s">
        <v>29</v>
      </c>
      <c r="F2957" s="90">
        <v>44997</v>
      </c>
      <c r="G2957" s="85" t="s">
        <v>234</v>
      </c>
    </row>
    <row r="2958" spans="1:7" ht="12" customHeight="1" x14ac:dyDescent="0.2">
      <c r="A2958" s="113" t="s">
        <v>887</v>
      </c>
      <c r="B2958" s="113" t="s">
        <v>28</v>
      </c>
      <c r="C2958" s="78" t="s">
        <v>1127</v>
      </c>
      <c r="E2958" s="131" t="s">
        <v>29</v>
      </c>
      <c r="F2958" s="136">
        <v>44997</v>
      </c>
      <c r="G2958" s="25" t="s">
        <v>234</v>
      </c>
    </row>
    <row r="2959" spans="1:7" ht="33.75" customHeight="1" x14ac:dyDescent="0.15">
      <c r="A2959" s="83" t="s">
        <v>458</v>
      </c>
      <c r="B2959" s="83" t="s">
        <v>28</v>
      </c>
      <c r="C2959" s="43" t="s">
        <v>498</v>
      </c>
      <c r="D2959" s="84"/>
      <c r="E2959" s="132" t="s">
        <v>29</v>
      </c>
      <c r="F2959" s="90">
        <v>44998</v>
      </c>
      <c r="G2959" s="85" t="s">
        <v>234</v>
      </c>
    </row>
    <row r="2960" spans="1:7" ht="33.75" customHeight="1" x14ac:dyDescent="0.15">
      <c r="A2960" s="83" t="s">
        <v>962</v>
      </c>
      <c r="B2960" s="83" t="s">
        <v>206</v>
      </c>
      <c r="C2960" s="43" t="s">
        <v>1114</v>
      </c>
      <c r="D2960" s="84"/>
      <c r="E2960" s="132" t="s">
        <v>29</v>
      </c>
      <c r="F2960" s="90">
        <v>44999</v>
      </c>
      <c r="G2960" s="85" t="s">
        <v>234</v>
      </c>
    </row>
    <row r="2961" spans="1:7" ht="33.75" customHeight="1" x14ac:dyDescent="0.2">
      <c r="A2961" s="113" t="s">
        <v>887</v>
      </c>
      <c r="B2961" s="113" t="s">
        <v>28</v>
      </c>
      <c r="C2961" s="78" t="s">
        <v>1128</v>
      </c>
      <c r="E2961" s="131" t="s">
        <v>29</v>
      </c>
      <c r="F2961" s="136">
        <v>44999</v>
      </c>
      <c r="G2961" s="25" t="s">
        <v>234</v>
      </c>
    </row>
    <row r="2962" spans="1:7" ht="12" customHeight="1" x14ac:dyDescent="0.15">
      <c r="A2962" s="83" t="s">
        <v>644</v>
      </c>
      <c r="B2962" s="83" t="s">
        <v>28</v>
      </c>
      <c r="C2962" s="43" t="s">
        <v>860</v>
      </c>
      <c r="D2962" s="125" t="s">
        <v>859</v>
      </c>
      <c r="E2962" s="132" t="s">
        <v>29</v>
      </c>
      <c r="F2962" s="90">
        <v>45000</v>
      </c>
      <c r="G2962" s="85" t="s">
        <v>234</v>
      </c>
    </row>
    <row r="2963" spans="1:7" ht="12" customHeight="1" x14ac:dyDescent="0.15">
      <c r="A2963" s="83" t="s">
        <v>837</v>
      </c>
      <c r="B2963" s="83" t="s">
        <v>28</v>
      </c>
      <c r="C2963" s="43" t="s">
        <v>842</v>
      </c>
      <c r="D2963" s="84"/>
      <c r="E2963" s="132" t="s">
        <v>29</v>
      </c>
      <c r="F2963" s="90">
        <v>45000</v>
      </c>
      <c r="G2963" s="85" t="s">
        <v>234</v>
      </c>
    </row>
    <row r="2964" spans="1:7" ht="12" customHeight="1" x14ac:dyDescent="0.15">
      <c r="A2964" s="83" t="s">
        <v>456</v>
      </c>
      <c r="B2964" s="83" t="s">
        <v>28</v>
      </c>
      <c r="C2964" s="43" t="s">
        <v>1004</v>
      </c>
      <c r="D2964" s="84"/>
      <c r="E2964" s="132" t="s">
        <v>29</v>
      </c>
      <c r="F2964" s="90">
        <v>45001</v>
      </c>
      <c r="G2964" s="85" t="s">
        <v>234</v>
      </c>
    </row>
    <row r="2965" spans="1:7" ht="12" customHeight="1" x14ac:dyDescent="0.15">
      <c r="A2965" s="83" t="s">
        <v>1065</v>
      </c>
      <c r="B2965" s="83" t="s">
        <v>28</v>
      </c>
      <c r="C2965" s="43" t="s">
        <v>1130</v>
      </c>
      <c r="D2965" s="84"/>
      <c r="E2965" s="132" t="s">
        <v>29</v>
      </c>
      <c r="F2965" s="90">
        <v>45006</v>
      </c>
      <c r="G2965" s="85" t="s">
        <v>234</v>
      </c>
    </row>
    <row r="2966" spans="1:7" ht="67.5" customHeight="1" x14ac:dyDescent="0.15">
      <c r="A2966" s="83" t="s">
        <v>1047</v>
      </c>
      <c r="B2966" s="83" t="s">
        <v>28</v>
      </c>
      <c r="C2966" s="43" t="s">
        <v>1101</v>
      </c>
      <c r="D2966" s="84"/>
      <c r="E2966" s="132" t="s">
        <v>29</v>
      </c>
      <c r="F2966" s="90">
        <v>45007</v>
      </c>
      <c r="G2966" s="85" t="s">
        <v>234</v>
      </c>
    </row>
    <row r="2967" spans="1:7" ht="33.75" customHeight="1" x14ac:dyDescent="0.15">
      <c r="A2967" s="83" t="s">
        <v>473</v>
      </c>
      <c r="B2967" s="83" t="s">
        <v>215</v>
      </c>
      <c r="C2967" s="43" t="s">
        <v>1064</v>
      </c>
      <c r="D2967" s="125" t="s">
        <v>859</v>
      </c>
      <c r="E2967" s="132" t="s">
        <v>29</v>
      </c>
      <c r="F2967" s="90">
        <v>45007</v>
      </c>
      <c r="G2967" s="85" t="s">
        <v>234</v>
      </c>
    </row>
    <row r="2968" spans="1:7" ht="45" customHeight="1" x14ac:dyDescent="0.15">
      <c r="A2968" s="83" t="s">
        <v>685</v>
      </c>
      <c r="B2968" s="83" t="s">
        <v>28</v>
      </c>
      <c r="C2968" s="43" t="s">
        <v>1072</v>
      </c>
      <c r="D2968" s="84"/>
      <c r="E2968" s="132" t="s">
        <v>29</v>
      </c>
      <c r="F2968" s="90">
        <v>45008</v>
      </c>
      <c r="G2968" s="85" t="s">
        <v>234</v>
      </c>
    </row>
    <row r="2969" spans="1:7" ht="78.75" customHeight="1" x14ac:dyDescent="0.15">
      <c r="A2969" s="83" t="s">
        <v>1023</v>
      </c>
      <c r="B2969" s="83" t="s">
        <v>28</v>
      </c>
      <c r="C2969" s="43" t="s">
        <v>1024</v>
      </c>
      <c r="D2969" s="84"/>
      <c r="E2969" s="132" t="s">
        <v>29</v>
      </c>
      <c r="F2969" s="90">
        <v>45010</v>
      </c>
      <c r="G2969" s="85" t="s">
        <v>234</v>
      </c>
    </row>
    <row r="2970" spans="1:7" ht="22.5" customHeight="1" x14ac:dyDescent="0.15">
      <c r="A2970" s="83" t="s">
        <v>670</v>
      </c>
      <c r="B2970" s="83" t="s">
        <v>28</v>
      </c>
      <c r="C2970" s="43" t="s">
        <v>940</v>
      </c>
      <c r="D2970" s="125" t="s">
        <v>859</v>
      </c>
      <c r="E2970" s="132" t="s">
        <v>29</v>
      </c>
      <c r="F2970" s="90">
        <v>45015</v>
      </c>
      <c r="G2970" s="85" t="s">
        <v>234</v>
      </c>
    </row>
    <row r="2971" spans="1:7" ht="12" customHeight="1" x14ac:dyDescent="0.15">
      <c r="A2971" s="83" t="s">
        <v>955</v>
      </c>
      <c r="B2971" s="113" t="s">
        <v>1157</v>
      </c>
      <c r="C2971" s="43" t="s">
        <v>956</v>
      </c>
      <c r="D2971" s="84"/>
      <c r="E2971" s="132">
        <v>67105</v>
      </c>
      <c r="F2971" s="90">
        <v>45016</v>
      </c>
      <c r="G2971" s="85" t="s">
        <v>234</v>
      </c>
    </row>
    <row r="2972" spans="1:7" ht="12" customHeight="1" x14ac:dyDescent="0.15">
      <c r="A2972" s="83" t="s">
        <v>457</v>
      </c>
      <c r="B2972" s="83" t="s">
        <v>28</v>
      </c>
      <c r="C2972" s="43" t="s">
        <v>836</v>
      </c>
      <c r="D2972" s="84"/>
      <c r="E2972" s="132" t="s">
        <v>29</v>
      </c>
      <c r="F2972" s="90">
        <v>45018</v>
      </c>
      <c r="G2972" s="85" t="s">
        <v>234</v>
      </c>
    </row>
    <row r="2973" spans="1:7" ht="12" customHeight="1" x14ac:dyDescent="0.15">
      <c r="A2973" s="83" t="s">
        <v>438</v>
      </c>
      <c r="B2973" s="113" t="s">
        <v>1157</v>
      </c>
      <c r="C2973" s="43" t="s">
        <v>1125</v>
      </c>
      <c r="D2973" s="84"/>
      <c r="E2973" s="132">
        <v>67113</v>
      </c>
      <c r="F2973" s="90">
        <v>45022</v>
      </c>
      <c r="G2973" s="85" t="s">
        <v>234</v>
      </c>
    </row>
    <row r="2974" spans="1:7" ht="45" customHeight="1" x14ac:dyDescent="0.2">
      <c r="A2974" s="83" t="s">
        <v>644</v>
      </c>
      <c r="B2974" s="83" t="s">
        <v>28</v>
      </c>
      <c r="C2974" s="43" t="s">
        <v>860</v>
      </c>
      <c r="D2974" s="125" t="s">
        <v>859</v>
      </c>
      <c r="E2974" s="132" t="s">
        <v>29</v>
      </c>
      <c r="F2974" s="90">
        <v>45029</v>
      </c>
      <c r="G2974" s="25" t="s">
        <v>234</v>
      </c>
    </row>
    <row r="2975" spans="1:7" ht="22.5" customHeight="1" x14ac:dyDescent="0.15">
      <c r="A2975" s="83" t="s">
        <v>962</v>
      </c>
      <c r="B2975" s="83" t="s">
        <v>206</v>
      </c>
      <c r="C2975" s="43" t="s">
        <v>1114</v>
      </c>
      <c r="D2975" s="84"/>
      <c r="E2975" s="132" t="s">
        <v>29</v>
      </c>
      <c r="F2975" s="90">
        <v>45029</v>
      </c>
      <c r="G2975" s="85" t="s">
        <v>234</v>
      </c>
    </row>
    <row r="2976" spans="1:7" ht="12.75" customHeight="1" x14ac:dyDescent="0.2">
      <c r="A2976" s="83" t="s">
        <v>837</v>
      </c>
      <c r="B2976" s="83" t="s">
        <v>28</v>
      </c>
      <c r="C2976" s="43" t="s">
        <v>842</v>
      </c>
      <c r="D2976" s="84"/>
      <c r="E2976" s="132" t="s">
        <v>29</v>
      </c>
      <c r="F2976" s="90">
        <v>45029</v>
      </c>
      <c r="G2976" s="25" t="s">
        <v>234</v>
      </c>
    </row>
    <row r="2977" spans="1:7" ht="12.75" customHeight="1" x14ac:dyDescent="0.15">
      <c r="A2977" s="83" t="s">
        <v>443</v>
      </c>
      <c r="B2977" s="113" t="s">
        <v>1157</v>
      </c>
      <c r="C2977" s="43" t="s">
        <v>1</v>
      </c>
      <c r="D2977" s="84"/>
      <c r="E2977" s="132">
        <v>67417</v>
      </c>
      <c r="F2977" s="90">
        <v>45030</v>
      </c>
      <c r="G2977" s="85" t="s">
        <v>234</v>
      </c>
    </row>
    <row r="2978" spans="1:7" ht="12" customHeight="1" x14ac:dyDescent="0.15">
      <c r="A2978" s="83" t="s">
        <v>977</v>
      </c>
      <c r="B2978" s="83" t="s">
        <v>199</v>
      </c>
      <c r="C2978" s="43" t="s">
        <v>1131</v>
      </c>
      <c r="D2978" s="125" t="s">
        <v>859</v>
      </c>
      <c r="E2978" s="132" t="s">
        <v>29</v>
      </c>
      <c r="F2978" s="90">
        <v>45031</v>
      </c>
      <c r="G2978" s="85" t="s">
        <v>234</v>
      </c>
    </row>
    <row r="2979" spans="1:7" ht="12" customHeight="1" x14ac:dyDescent="0.15">
      <c r="A2979" s="83" t="s">
        <v>1115</v>
      </c>
      <c r="B2979" s="113" t="s">
        <v>1157</v>
      </c>
      <c r="C2979" s="43" t="s">
        <v>1116</v>
      </c>
      <c r="D2979" s="84"/>
      <c r="E2979" s="132">
        <v>67425</v>
      </c>
      <c r="F2979" s="90">
        <v>45033</v>
      </c>
      <c r="G2979" s="85" t="s">
        <v>234</v>
      </c>
    </row>
    <row r="2980" spans="1:7" ht="33.75" customHeight="1" x14ac:dyDescent="0.15">
      <c r="A2980" s="83" t="s">
        <v>863</v>
      </c>
      <c r="B2980" s="83" t="s">
        <v>28</v>
      </c>
      <c r="C2980" s="43" t="s">
        <v>1054</v>
      </c>
      <c r="D2980" s="84"/>
      <c r="E2980" s="132" t="s">
        <v>29</v>
      </c>
      <c r="F2980" s="90">
        <v>45034</v>
      </c>
      <c r="G2980" s="85" t="s">
        <v>234</v>
      </c>
    </row>
    <row r="2981" spans="1:7" ht="22.5" customHeight="1" x14ac:dyDescent="0.15">
      <c r="A2981" s="83" t="s">
        <v>1047</v>
      </c>
      <c r="B2981" s="83" t="s">
        <v>28</v>
      </c>
      <c r="C2981" s="43" t="s">
        <v>1101</v>
      </c>
      <c r="D2981" s="84"/>
      <c r="E2981" s="132" t="s">
        <v>29</v>
      </c>
      <c r="F2981" s="90">
        <v>45035</v>
      </c>
      <c r="G2981" s="85" t="s">
        <v>234</v>
      </c>
    </row>
    <row r="2982" spans="1:7" ht="33.75" customHeight="1" x14ac:dyDescent="0.15">
      <c r="A2982" s="83" t="s">
        <v>650</v>
      </c>
      <c r="B2982" s="83" t="s">
        <v>28</v>
      </c>
      <c r="C2982" s="43" t="s">
        <v>1003</v>
      </c>
      <c r="D2982" s="84"/>
      <c r="E2982" s="132" t="s">
        <v>29</v>
      </c>
      <c r="F2982" s="90">
        <v>45036</v>
      </c>
      <c r="G2982" s="85" t="s">
        <v>234</v>
      </c>
    </row>
    <row r="2983" spans="1:7" ht="12" customHeight="1" x14ac:dyDescent="0.15">
      <c r="A2983" s="83" t="s">
        <v>401</v>
      </c>
      <c r="B2983" s="83" t="s">
        <v>1159</v>
      </c>
      <c r="C2983" s="43" t="s">
        <v>903</v>
      </c>
      <c r="D2983" s="84"/>
      <c r="E2983" s="132">
        <v>83</v>
      </c>
      <c r="F2983" s="90">
        <v>45039</v>
      </c>
      <c r="G2983" s="85" t="s">
        <v>234</v>
      </c>
    </row>
    <row r="2984" spans="1:7" ht="45" customHeight="1" x14ac:dyDescent="0.15">
      <c r="A2984" s="83" t="s">
        <v>917</v>
      </c>
      <c r="B2984" s="83" t="s">
        <v>28</v>
      </c>
      <c r="C2984" s="43" t="s">
        <v>1134</v>
      </c>
      <c r="D2984" s="84"/>
      <c r="E2984" s="132" t="s">
        <v>29</v>
      </c>
      <c r="F2984" s="90">
        <v>45045</v>
      </c>
      <c r="G2984" s="85" t="s">
        <v>234</v>
      </c>
    </row>
    <row r="2985" spans="1:7" ht="22.5" customHeight="1" x14ac:dyDescent="0.15">
      <c r="A2985" s="83" t="s">
        <v>955</v>
      </c>
      <c r="B2985" s="113" t="s">
        <v>1157</v>
      </c>
      <c r="C2985" s="43" t="s">
        <v>956</v>
      </c>
      <c r="D2985" s="84"/>
      <c r="E2985" s="132">
        <v>67468</v>
      </c>
      <c r="F2985" s="90">
        <v>45046</v>
      </c>
      <c r="G2985" s="85" t="s">
        <v>234</v>
      </c>
    </row>
    <row r="2986" spans="1:7" ht="45" customHeight="1" x14ac:dyDescent="0.15">
      <c r="A2986" s="83" t="s">
        <v>770</v>
      </c>
      <c r="B2986" s="83" t="s">
        <v>199</v>
      </c>
      <c r="C2986" s="43" t="s">
        <v>1132</v>
      </c>
      <c r="D2986" s="125" t="s">
        <v>859</v>
      </c>
      <c r="E2986" s="84" t="s">
        <v>29</v>
      </c>
      <c r="F2986" s="90">
        <v>45047</v>
      </c>
      <c r="G2986" s="85" t="s">
        <v>234</v>
      </c>
    </row>
    <row r="2987" spans="1:7" ht="46.5" customHeight="1" x14ac:dyDescent="0.15">
      <c r="A2987" s="83" t="s">
        <v>770</v>
      </c>
      <c r="B2987" s="83" t="s">
        <v>199</v>
      </c>
      <c r="C2987" s="43" t="s">
        <v>1239</v>
      </c>
      <c r="D2987" s="125" t="s">
        <v>859</v>
      </c>
      <c r="E2987" s="84" t="s">
        <v>29</v>
      </c>
      <c r="F2987" s="90">
        <v>45047</v>
      </c>
      <c r="G2987" s="85" t="s">
        <v>234</v>
      </c>
    </row>
    <row r="2988" spans="1:7" ht="22.5" customHeight="1" x14ac:dyDescent="0.15">
      <c r="A2988" s="83" t="s">
        <v>436</v>
      </c>
      <c r="B2988" s="113" t="s">
        <v>1157</v>
      </c>
      <c r="C2988" s="43" t="s">
        <v>1113</v>
      </c>
      <c r="D2988" s="84"/>
      <c r="E2988" s="132">
        <v>67474</v>
      </c>
      <c r="F2988" s="90">
        <v>45051</v>
      </c>
      <c r="G2988" s="85" t="s">
        <v>234</v>
      </c>
    </row>
    <row r="2989" spans="1:7" ht="27.75" customHeight="1" x14ac:dyDescent="0.15">
      <c r="A2989" s="83" t="s">
        <v>743</v>
      </c>
      <c r="B2989" s="113" t="s">
        <v>1157</v>
      </c>
      <c r="C2989" s="43" t="s">
        <v>1112</v>
      </c>
      <c r="D2989" s="84"/>
      <c r="E2989" s="132">
        <v>67474</v>
      </c>
      <c r="F2989" s="90">
        <v>45051</v>
      </c>
      <c r="G2989" s="85" t="s">
        <v>234</v>
      </c>
    </row>
    <row r="2990" spans="1:7" ht="12" customHeight="1" x14ac:dyDescent="0.15">
      <c r="A2990" s="83" t="s">
        <v>1032</v>
      </c>
      <c r="B2990" s="113" t="s">
        <v>1157</v>
      </c>
      <c r="C2990" s="43" t="s">
        <v>1077</v>
      </c>
      <c r="D2990" s="84"/>
      <c r="E2990" s="132">
        <v>67474</v>
      </c>
      <c r="F2990" s="90">
        <v>45051</v>
      </c>
      <c r="G2990" s="85" t="s">
        <v>234</v>
      </c>
    </row>
    <row r="2991" spans="1:7" ht="22.5" customHeight="1" x14ac:dyDescent="0.15">
      <c r="A2991" s="83" t="s">
        <v>437</v>
      </c>
      <c r="B2991" s="113" t="s">
        <v>1157</v>
      </c>
      <c r="C2991" s="43" t="s">
        <v>1214</v>
      </c>
      <c r="D2991" s="84"/>
      <c r="E2991" s="132">
        <v>67474</v>
      </c>
      <c r="F2991" s="90">
        <v>45051</v>
      </c>
      <c r="G2991" s="85" t="s">
        <v>234</v>
      </c>
    </row>
    <row r="2992" spans="1:7" ht="22.5" customHeight="1" x14ac:dyDescent="0.15">
      <c r="A2992" s="83" t="s">
        <v>438</v>
      </c>
      <c r="B2992" s="113" t="s">
        <v>1157</v>
      </c>
      <c r="C2992" s="43" t="s">
        <v>1125</v>
      </c>
      <c r="D2992" s="84"/>
      <c r="E2992" s="132">
        <v>67474</v>
      </c>
      <c r="F2992" s="90">
        <v>45052</v>
      </c>
      <c r="G2992" s="85" t="s">
        <v>234</v>
      </c>
    </row>
    <row r="2993" spans="1:7" ht="22.5" customHeight="1" x14ac:dyDescent="0.15">
      <c r="A2993" s="83" t="s">
        <v>438</v>
      </c>
      <c r="B2993" s="113" t="s">
        <v>1157</v>
      </c>
      <c r="C2993" s="43" t="s">
        <v>1125</v>
      </c>
      <c r="D2993" s="84"/>
      <c r="E2993" s="132">
        <v>67521</v>
      </c>
      <c r="F2993" s="90">
        <v>45052</v>
      </c>
      <c r="G2993" s="85" t="s">
        <v>234</v>
      </c>
    </row>
    <row r="2994" spans="1:7" ht="22.5" customHeight="1" x14ac:dyDescent="0.15">
      <c r="A2994" s="83" t="s">
        <v>671</v>
      </c>
      <c r="B2994" s="83" t="s">
        <v>28</v>
      </c>
      <c r="C2994" s="43" t="s">
        <v>1135</v>
      </c>
      <c r="D2994" s="84"/>
      <c r="E2994" s="132" t="s">
        <v>29</v>
      </c>
      <c r="F2994" s="90">
        <v>45057</v>
      </c>
      <c r="G2994" s="85" t="s">
        <v>234</v>
      </c>
    </row>
    <row r="2995" spans="1:7" ht="12" customHeight="1" x14ac:dyDescent="0.15">
      <c r="A2995" s="83" t="s">
        <v>495</v>
      </c>
      <c r="B2995" s="113" t="s">
        <v>1157</v>
      </c>
      <c r="C2995" s="43" t="s">
        <v>496</v>
      </c>
      <c r="D2995" s="84"/>
      <c r="E2995" s="132">
        <v>67494</v>
      </c>
      <c r="F2995" s="90">
        <v>45058</v>
      </c>
      <c r="G2995" s="85" t="s">
        <v>234</v>
      </c>
    </row>
    <row r="2996" spans="1:7" ht="12" customHeight="1" x14ac:dyDescent="0.15">
      <c r="A2996" s="83" t="s">
        <v>644</v>
      </c>
      <c r="B2996" s="83" t="s">
        <v>28</v>
      </c>
      <c r="C2996" s="43" t="s">
        <v>860</v>
      </c>
      <c r="D2996" s="125" t="s">
        <v>859</v>
      </c>
      <c r="E2996" s="132" t="s">
        <v>29</v>
      </c>
      <c r="F2996" s="90">
        <v>45058</v>
      </c>
      <c r="G2996" s="85" t="s">
        <v>234</v>
      </c>
    </row>
    <row r="2997" spans="1:7" ht="12" customHeight="1" x14ac:dyDescent="0.15">
      <c r="A2997" s="83" t="s">
        <v>837</v>
      </c>
      <c r="B2997" s="83" t="s">
        <v>28</v>
      </c>
      <c r="C2997" s="43" t="s">
        <v>842</v>
      </c>
      <c r="D2997" s="84"/>
      <c r="E2997" s="132" t="s">
        <v>29</v>
      </c>
      <c r="F2997" s="90">
        <v>45058</v>
      </c>
      <c r="G2997" s="85" t="s">
        <v>234</v>
      </c>
    </row>
    <row r="2998" spans="1:7" ht="22.5" customHeight="1" x14ac:dyDescent="0.15">
      <c r="A2998" s="83" t="s">
        <v>398</v>
      </c>
      <c r="B2998" s="83" t="s">
        <v>1159</v>
      </c>
      <c r="C2998" s="43" t="s">
        <v>935</v>
      </c>
      <c r="D2998" s="84"/>
      <c r="E2998" s="132">
        <v>86</v>
      </c>
      <c r="F2998" s="90">
        <v>45059</v>
      </c>
      <c r="G2998" s="85" t="s">
        <v>234</v>
      </c>
    </row>
    <row r="2999" spans="1:7" ht="22.5" customHeight="1" x14ac:dyDescent="0.15">
      <c r="A2999" s="83" t="s">
        <v>777</v>
      </c>
      <c r="B2999" s="83" t="s">
        <v>1159</v>
      </c>
      <c r="C2999" s="43" t="s">
        <v>934</v>
      </c>
      <c r="D2999" s="84"/>
      <c r="E2999" s="132">
        <v>86</v>
      </c>
      <c r="F2999" s="90">
        <v>45059</v>
      </c>
      <c r="G2999" s="85" t="s">
        <v>234</v>
      </c>
    </row>
    <row r="3000" spans="1:7" ht="33.75" customHeight="1" x14ac:dyDescent="0.15">
      <c r="A3000" s="83" t="s">
        <v>962</v>
      </c>
      <c r="B3000" s="83" t="s">
        <v>206</v>
      </c>
      <c r="C3000" s="43" t="s">
        <v>1114</v>
      </c>
      <c r="D3000" s="84"/>
      <c r="E3000" s="132" t="s">
        <v>29</v>
      </c>
      <c r="F3000" s="90">
        <v>45059</v>
      </c>
      <c r="G3000" s="85" t="s">
        <v>234</v>
      </c>
    </row>
    <row r="3001" spans="1:7" ht="12" customHeight="1" x14ac:dyDescent="0.15">
      <c r="A3001" s="83" t="s">
        <v>427</v>
      </c>
      <c r="B3001" s="113" t="s">
        <v>1157</v>
      </c>
      <c r="C3001" s="43" t="s">
        <v>31</v>
      </c>
      <c r="D3001" s="84"/>
      <c r="E3001" s="132">
        <v>67494</v>
      </c>
      <c r="F3001" s="90">
        <v>45060</v>
      </c>
      <c r="G3001" s="85" t="s">
        <v>234</v>
      </c>
    </row>
    <row r="3002" spans="1:7" ht="12" customHeight="1" x14ac:dyDescent="0.15">
      <c r="A3002" s="83" t="s">
        <v>430</v>
      </c>
      <c r="B3002" s="113" t="s">
        <v>1157</v>
      </c>
      <c r="C3002" s="43" t="s">
        <v>126</v>
      </c>
      <c r="D3002" s="84"/>
      <c r="E3002" s="132">
        <v>67494</v>
      </c>
      <c r="F3002" s="90">
        <v>45060</v>
      </c>
      <c r="G3002" s="85" t="s">
        <v>234</v>
      </c>
    </row>
    <row r="3003" spans="1:7" ht="12" customHeight="1" x14ac:dyDescent="0.15">
      <c r="A3003" s="83" t="s">
        <v>433</v>
      </c>
      <c r="B3003" s="113" t="s">
        <v>1157</v>
      </c>
      <c r="C3003" s="43" t="s">
        <v>232</v>
      </c>
      <c r="D3003" s="84"/>
      <c r="E3003" s="132">
        <v>67494</v>
      </c>
      <c r="F3003" s="90">
        <v>45060</v>
      </c>
      <c r="G3003" s="85" t="s">
        <v>234</v>
      </c>
    </row>
    <row r="3004" spans="1:7" ht="12" customHeight="1" x14ac:dyDescent="0.15">
      <c r="A3004" s="83" t="s">
        <v>456</v>
      </c>
      <c r="B3004" s="83" t="s">
        <v>28</v>
      </c>
      <c r="C3004" s="43" t="s">
        <v>1004</v>
      </c>
      <c r="D3004" s="84"/>
      <c r="E3004" s="132" t="s">
        <v>29</v>
      </c>
      <c r="F3004" s="90">
        <v>45061</v>
      </c>
      <c r="G3004" s="85" t="s">
        <v>234</v>
      </c>
    </row>
    <row r="3005" spans="1:7" ht="33.75" customHeight="1" x14ac:dyDescent="0.15">
      <c r="A3005" s="83" t="s">
        <v>1047</v>
      </c>
      <c r="B3005" s="83" t="s">
        <v>28</v>
      </c>
      <c r="C3005" s="43" t="s">
        <v>1101</v>
      </c>
      <c r="D3005" s="84"/>
      <c r="E3005" s="132" t="s">
        <v>29</v>
      </c>
      <c r="F3005" s="90">
        <v>45065</v>
      </c>
      <c r="G3005" s="85" t="s">
        <v>234</v>
      </c>
    </row>
    <row r="3006" spans="1:7" ht="12" customHeight="1" x14ac:dyDescent="0.15">
      <c r="A3006" s="83" t="s">
        <v>470</v>
      </c>
      <c r="B3006" s="83" t="s">
        <v>28</v>
      </c>
      <c r="C3006" s="43" t="s">
        <v>494</v>
      </c>
      <c r="D3006" s="125" t="s">
        <v>859</v>
      </c>
      <c r="E3006" s="132" t="s">
        <v>29</v>
      </c>
      <c r="F3006" s="90">
        <v>45067</v>
      </c>
      <c r="G3006" s="85" t="s">
        <v>234</v>
      </c>
    </row>
    <row r="3007" spans="1:7" ht="12.75" customHeight="1" x14ac:dyDescent="0.15">
      <c r="A3007" s="83" t="s">
        <v>465</v>
      </c>
      <c r="B3007" s="83" t="s">
        <v>28</v>
      </c>
      <c r="C3007" s="43" t="s">
        <v>960</v>
      </c>
      <c r="D3007" s="84"/>
      <c r="E3007" s="132" t="s">
        <v>29</v>
      </c>
      <c r="F3007" s="90">
        <v>45069</v>
      </c>
      <c r="G3007" s="85" t="s">
        <v>234</v>
      </c>
    </row>
    <row r="3008" spans="1:7" x14ac:dyDescent="0.2">
      <c r="A3008" s="113" t="s">
        <v>435</v>
      </c>
      <c r="B3008" s="113" t="s">
        <v>1157</v>
      </c>
      <c r="C3008" s="78" t="s">
        <v>285</v>
      </c>
      <c r="E3008" s="131">
        <v>67507</v>
      </c>
      <c r="F3008" s="136">
        <v>45070</v>
      </c>
      <c r="G3008" s="25" t="s">
        <v>234</v>
      </c>
    </row>
    <row r="3009" spans="1:7" ht="12" customHeight="1" x14ac:dyDescent="0.2">
      <c r="A3009" s="113" t="s">
        <v>401</v>
      </c>
      <c r="B3009" s="83" t="s">
        <v>1159</v>
      </c>
      <c r="C3009" s="78" t="s">
        <v>903</v>
      </c>
      <c r="E3009" s="131">
        <v>83</v>
      </c>
      <c r="F3009" s="136">
        <v>45074</v>
      </c>
      <c r="G3009" s="25" t="s">
        <v>234</v>
      </c>
    </row>
    <row r="3010" spans="1:7" ht="12" customHeight="1" x14ac:dyDescent="0.15">
      <c r="A3010" s="83" t="s">
        <v>422</v>
      </c>
      <c r="B3010" s="113" t="s">
        <v>1157</v>
      </c>
      <c r="C3010" s="43" t="s">
        <v>10</v>
      </c>
      <c r="D3010" s="84"/>
      <c r="E3010" s="132">
        <v>67521</v>
      </c>
      <c r="F3010" s="90">
        <v>45076</v>
      </c>
      <c r="G3010" s="85" t="s">
        <v>234</v>
      </c>
    </row>
    <row r="3011" spans="1:7" ht="12" customHeight="1" x14ac:dyDescent="0.15">
      <c r="A3011" s="83" t="s">
        <v>955</v>
      </c>
      <c r="B3011" s="113" t="s">
        <v>1157</v>
      </c>
      <c r="C3011" s="43" t="s">
        <v>956</v>
      </c>
      <c r="D3011" s="84"/>
      <c r="E3011" s="132">
        <v>67521</v>
      </c>
      <c r="F3011" s="90">
        <v>45076</v>
      </c>
      <c r="G3011" s="85" t="s">
        <v>234</v>
      </c>
    </row>
    <row r="3012" spans="1:7" ht="12" customHeight="1" x14ac:dyDescent="0.15">
      <c r="A3012" s="83" t="s">
        <v>759</v>
      </c>
      <c r="B3012" s="113" t="s">
        <v>1157</v>
      </c>
      <c r="C3012" s="43" t="s">
        <v>760</v>
      </c>
      <c r="D3012" s="125" t="s">
        <v>859</v>
      </c>
      <c r="E3012" s="132">
        <v>67521</v>
      </c>
      <c r="F3012" s="90">
        <v>45080</v>
      </c>
      <c r="G3012" s="85" t="s">
        <v>234</v>
      </c>
    </row>
    <row r="3013" spans="1:7" ht="12" customHeight="1" x14ac:dyDescent="0.15">
      <c r="A3013" s="83" t="s">
        <v>429</v>
      </c>
      <c r="B3013" s="113" t="s">
        <v>1157</v>
      </c>
      <c r="C3013" s="43" t="s">
        <v>763</v>
      </c>
      <c r="D3013" s="84"/>
      <c r="E3013" s="132">
        <v>67521</v>
      </c>
      <c r="F3013" s="90">
        <v>45080</v>
      </c>
      <c r="G3013" s="85" t="s">
        <v>234</v>
      </c>
    </row>
    <row r="3014" spans="1:7" ht="12" customHeight="1" x14ac:dyDescent="0.15">
      <c r="A3014" s="83" t="s">
        <v>444</v>
      </c>
      <c r="B3014" s="113" t="s">
        <v>1157</v>
      </c>
      <c r="C3014" s="43" t="s">
        <v>284</v>
      </c>
      <c r="D3014" s="84"/>
      <c r="E3014" s="132">
        <v>67521</v>
      </c>
      <c r="F3014" s="90">
        <v>45080</v>
      </c>
      <c r="G3014" s="85" t="s">
        <v>234</v>
      </c>
    </row>
    <row r="3015" spans="1:7" ht="12" customHeight="1" x14ac:dyDescent="0.15">
      <c r="A3015" s="83" t="s">
        <v>457</v>
      </c>
      <c r="B3015" s="83" t="s">
        <v>28</v>
      </c>
      <c r="C3015" s="43" t="s">
        <v>836</v>
      </c>
      <c r="D3015" s="84"/>
      <c r="E3015" s="132" t="s">
        <v>29</v>
      </c>
      <c r="F3015" s="90">
        <v>45081</v>
      </c>
      <c r="G3015" s="85" t="s">
        <v>234</v>
      </c>
    </row>
    <row r="3016" spans="1:7" ht="45" customHeight="1" x14ac:dyDescent="0.15">
      <c r="A3016" s="83" t="s">
        <v>640</v>
      </c>
      <c r="B3016" s="83" t="s">
        <v>28</v>
      </c>
      <c r="C3016" s="43" t="s">
        <v>641</v>
      </c>
      <c r="D3016" s="84"/>
      <c r="E3016" s="132" t="s">
        <v>29</v>
      </c>
      <c r="F3016" s="90">
        <v>45085</v>
      </c>
      <c r="G3016" s="85" t="s">
        <v>234</v>
      </c>
    </row>
    <row r="3017" spans="1:7" ht="45" customHeight="1" x14ac:dyDescent="0.15">
      <c r="A3017" s="83" t="s">
        <v>441</v>
      </c>
      <c r="B3017" s="113" t="s">
        <v>1157</v>
      </c>
      <c r="C3017" s="43" t="s">
        <v>1051</v>
      </c>
      <c r="D3017" s="84"/>
      <c r="E3017" s="132">
        <v>67535</v>
      </c>
      <c r="F3017" s="90">
        <v>45086</v>
      </c>
      <c r="G3017" s="85" t="s">
        <v>234</v>
      </c>
    </row>
    <row r="3018" spans="1:7" ht="12" customHeight="1" x14ac:dyDescent="0.15">
      <c r="A3018" s="83" t="s">
        <v>644</v>
      </c>
      <c r="B3018" s="83" t="s">
        <v>28</v>
      </c>
      <c r="C3018" s="43" t="s">
        <v>860</v>
      </c>
      <c r="D3018" s="125" t="s">
        <v>859</v>
      </c>
      <c r="E3018" s="132" t="s">
        <v>29</v>
      </c>
      <c r="F3018" s="90">
        <v>45088</v>
      </c>
      <c r="G3018" s="85" t="s">
        <v>234</v>
      </c>
    </row>
    <row r="3019" spans="1:7" ht="12" customHeight="1" x14ac:dyDescent="0.15">
      <c r="A3019" s="83" t="s">
        <v>837</v>
      </c>
      <c r="B3019" s="83" t="s">
        <v>28</v>
      </c>
      <c r="C3019" s="43" t="s">
        <v>842</v>
      </c>
      <c r="D3019" s="84"/>
      <c r="E3019" s="132" t="s">
        <v>29</v>
      </c>
      <c r="F3019" s="90">
        <v>45088</v>
      </c>
      <c r="G3019" s="85" t="s">
        <v>234</v>
      </c>
    </row>
    <row r="3020" spans="1:7" ht="12" customHeight="1" x14ac:dyDescent="0.15">
      <c r="A3020" s="83" t="s">
        <v>778</v>
      </c>
      <c r="B3020" s="83" t="s">
        <v>1159</v>
      </c>
      <c r="C3020" s="43" t="s">
        <v>892</v>
      </c>
      <c r="D3020" s="84"/>
      <c r="E3020" s="132">
        <v>90</v>
      </c>
      <c r="F3020" s="90">
        <v>45091</v>
      </c>
      <c r="G3020" s="85" t="s">
        <v>234</v>
      </c>
    </row>
    <row r="3021" spans="1:7" ht="12" customHeight="1" x14ac:dyDescent="0.15">
      <c r="A3021" s="83" t="s">
        <v>405</v>
      </c>
      <c r="B3021" s="83" t="s">
        <v>1159</v>
      </c>
      <c r="C3021" s="43" t="s">
        <v>992</v>
      </c>
      <c r="D3021" s="84"/>
      <c r="E3021" s="132">
        <v>90</v>
      </c>
      <c r="F3021" s="90">
        <v>45091</v>
      </c>
      <c r="G3021" s="85" t="s">
        <v>234</v>
      </c>
    </row>
    <row r="3022" spans="1:7" ht="12" customHeight="1" x14ac:dyDescent="0.15">
      <c r="A3022" s="83" t="s">
        <v>425</v>
      </c>
      <c r="B3022" s="113" t="s">
        <v>1157</v>
      </c>
      <c r="C3022" s="43" t="s">
        <v>768</v>
      </c>
      <c r="D3022" s="125" t="s">
        <v>859</v>
      </c>
      <c r="E3022" s="132">
        <v>67887</v>
      </c>
      <c r="F3022" s="90">
        <v>45091</v>
      </c>
      <c r="G3022" s="85" t="s">
        <v>234</v>
      </c>
    </row>
    <row r="3023" spans="1:7" ht="22.5" customHeight="1" x14ac:dyDescent="0.15">
      <c r="A3023" s="83" t="s">
        <v>771</v>
      </c>
      <c r="B3023" s="83" t="s">
        <v>199</v>
      </c>
      <c r="C3023" s="43" t="s">
        <v>1136</v>
      </c>
      <c r="D3023" s="125" t="s">
        <v>859</v>
      </c>
      <c r="E3023" s="132" t="s">
        <v>29</v>
      </c>
      <c r="F3023" s="90">
        <v>45092</v>
      </c>
      <c r="G3023" s="85" t="s">
        <v>234</v>
      </c>
    </row>
    <row r="3024" spans="1:7" ht="22.5" customHeight="1" x14ac:dyDescent="0.15">
      <c r="A3024" s="83" t="s">
        <v>978</v>
      </c>
      <c r="B3024" s="83" t="s">
        <v>199</v>
      </c>
      <c r="C3024" s="43" t="s">
        <v>1137</v>
      </c>
      <c r="D3024" s="125" t="s">
        <v>859</v>
      </c>
      <c r="E3024" s="132" t="s">
        <v>29</v>
      </c>
      <c r="F3024" s="90">
        <v>45092</v>
      </c>
      <c r="G3024" s="85" t="s">
        <v>234</v>
      </c>
    </row>
    <row r="3025" spans="1:7" ht="22.5" customHeight="1" x14ac:dyDescent="0.15">
      <c r="A3025" s="83" t="s">
        <v>402</v>
      </c>
      <c r="B3025" s="83" t="s">
        <v>1159</v>
      </c>
      <c r="C3025" s="43" t="s">
        <v>989</v>
      </c>
      <c r="D3025" s="84"/>
      <c r="E3025" s="132">
        <v>90</v>
      </c>
      <c r="F3025" s="90">
        <v>45092</v>
      </c>
      <c r="G3025" s="85" t="s">
        <v>234</v>
      </c>
    </row>
    <row r="3026" spans="1:7" ht="22.5" customHeight="1" x14ac:dyDescent="0.15">
      <c r="A3026" s="83" t="s">
        <v>403</v>
      </c>
      <c r="B3026" s="83" t="s">
        <v>1159</v>
      </c>
      <c r="C3026" s="43" t="s">
        <v>990</v>
      </c>
      <c r="D3026" s="84"/>
      <c r="E3026" s="132">
        <v>90</v>
      </c>
      <c r="F3026" s="90">
        <v>45092</v>
      </c>
      <c r="G3026" s="85" t="s">
        <v>234</v>
      </c>
    </row>
    <row r="3027" spans="1:7" ht="22.5" customHeight="1" x14ac:dyDescent="0.15">
      <c r="A3027" s="83" t="s">
        <v>863</v>
      </c>
      <c r="B3027" s="83" t="s">
        <v>28</v>
      </c>
      <c r="C3027" s="43" t="s">
        <v>1054</v>
      </c>
      <c r="D3027" s="84"/>
      <c r="E3027" s="132" t="s">
        <v>29</v>
      </c>
      <c r="F3027" s="90">
        <v>45094</v>
      </c>
      <c r="G3027" s="85" t="s">
        <v>234</v>
      </c>
    </row>
    <row r="3028" spans="1:7" ht="33.75" customHeight="1" x14ac:dyDescent="0.15">
      <c r="A3028" s="83" t="s">
        <v>1047</v>
      </c>
      <c r="B3028" s="83" t="s">
        <v>28</v>
      </c>
      <c r="C3028" s="43" t="s">
        <v>1101</v>
      </c>
      <c r="D3028" s="84"/>
      <c r="E3028" s="132" t="s">
        <v>29</v>
      </c>
      <c r="F3028" s="90">
        <v>45095</v>
      </c>
      <c r="G3028" s="85" t="s">
        <v>234</v>
      </c>
    </row>
    <row r="3029" spans="1:7" ht="12" customHeight="1" x14ac:dyDescent="0.15">
      <c r="A3029" s="83" t="s">
        <v>1141</v>
      </c>
      <c r="B3029" s="83" t="s">
        <v>1149</v>
      </c>
      <c r="C3029" s="43" t="s">
        <v>1142</v>
      </c>
      <c r="D3029" s="125" t="s">
        <v>859</v>
      </c>
      <c r="E3029" s="132" t="s">
        <v>29</v>
      </c>
      <c r="F3029" s="90">
        <v>45096</v>
      </c>
      <c r="G3029" s="85" t="s">
        <v>234</v>
      </c>
    </row>
    <row r="3030" spans="1:7" ht="12.75" customHeight="1" x14ac:dyDescent="0.15">
      <c r="A3030" s="83" t="s">
        <v>650</v>
      </c>
      <c r="B3030" s="83" t="s">
        <v>28</v>
      </c>
      <c r="C3030" s="43" t="s">
        <v>1003</v>
      </c>
      <c r="D3030" s="84"/>
      <c r="E3030" s="132" t="s">
        <v>29</v>
      </c>
      <c r="F3030" s="90">
        <v>45096</v>
      </c>
      <c r="G3030" s="85" t="s">
        <v>234</v>
      </c>
    </row>
    <row r="3031" spans="1:7" ht="20.25" customHeight="1" x14ac:dyDescent="0.15">
      <c r="A3031" s="83" t="s">
        <v>1140</v>
      </c>
      <c r="B3031" s="83" t="s">
        <v>206</v>
      </c>
      <c r="C3031" s="43" t="s">
        <v>1180</v>
      </c>
      <c r="D3031" s="84"/>
      <c r="E3031" s="132" t="s">
        <v>29</v>
      </c>
      <c r="F3031" s="90">
        <v>45097</v>
      </c>
      <c r="G3031" s="85" t="s">
        <v>234</v>
      </c>
    </row>
    <row r="3032" spans="1:7" ht="12" customHeight="1" x14ac:dyDescent="0.15">
      <c r="A3032" s="83" t="s">
        <v>685</v>
      </c>
      <c r="B3032" s="83" t="s">
        <v>28</v>
      </c>
      <c r="C3032" s="43" t="s">
        <v>1072</v>
      </c>
      <c r="D3032" s="84"/>
      <c r="E3032" s="132" t="s">
        <v>29</v>
      </c>
      <c r="F3032" s="90">
        <v>45098</v>
      </c>
      <c r="G3032" s="85" t="s">
        <v>234</v>
      </c>
    </row>
    <row r="3033" spans="1:7" ht="12" customHeight="1" x14ac:dyDescent="0.15">
      <c r="A3033" s="83" t="s">
        <v>1140</v>
      </c>
      <c r="B3033" s="83" t="s">
        <v>206</v>
      </c>
      <c r="C3033" s="43" t="s">
        <v>1180</v>
      </c>
      <c r="D3033" s="84"/>
      <c r="E3033" s="132" t="s">
        <v>29</v>
      </c>
      <c r="F3033" s="90">
        <v>45104</v>
      </c>
      <c r="G3033" s="85" t="s">
        <v>234</v>
      </c>
    </row>
    <row r="3034" spans="1:7" ht="12" customHeight="1" x14ac:dyDescent="0.15">
      <c r="A3034" s="83" t="s">
        <v>955</v>
      </c>
      <c r="B3034" s="113" t="s">
        <v>1157</v>
      </c>
      <c r="C3034" s="43" t="s">
        <v>956</v>
      </c>
      <c r="D3034" s="84"/>
      <c r="E3034" s="132">
        <v>67923</v>
      </c>
      <c r="F3034" s="90">
        <v>45106</v>
      </c>
      <c r="G3034" s="85" t="s">
        <v>234</v>
      </c>
    </row>
    <row r="3035" spans="1:7" ht="33.75" customHeight="1" x14ac:dyDescent="0.15">
      <c r="A3035" s="83" t="s">
        <v>670</v>
      </c>
      <c r="B3035" s="83" t="s">
        <v>28</v>
      </c>
      <c r="C3035" s="43" t="s">
        <v>940</v>
      </c>
      <c r="D3035" s="125" t="s">
        <v>859</v>
      </c>
      <c r="E3035" s="132" t="s">
        <v>29</v>
      </c>
      <c r="F3035" s="90">
        <v>45106</v>
      </c>
      <c r="G3035" s="85" t="s">
        <v>234</v>
      </c>
    </row>
    <row r="3036" spans="1:7" ht="12" customHeight="1" x14ac:dyDescent="0.15">
      <c r="A3036" s="83" t="s">
        <v>483</v>
      </c>
      <c r="B3036" s="83" t="s">
        <v>1149</v>
      </c>
      <c r="C3036" s="43" t="s">
        <v>921</v>
      </c>
      <c r="D3036" s="125" t="s">
        <v>859</v>
      </c>
      <c r="E3036" s="132" t="s">
        <v>29</v>
      </c>
      <c r="F3036" s="90">
        <v>45107</v>
      </c>
      <c r="G3036" s="85" t="s">
        <v>234</v>
      </c>
    </row>
    <row r="3037" spans="1:7" ht="22.5" customHeight="1" x14ac:dyDescent="0.15">
      <c r="A3037" s="83" t="s">
        <v>1140</v>
      </c>
      <c r="B3037" s="83" t="s">
        <v>206</v>
      </c>
      <c r="C3037" s="43" t="s">
        <v>1180</v>
      </c>
      <c r="D3037" s="84"/>
      <c r="E3037" s="132" t="s">
        <v>29</v>
      </c>
      <c r="F3037" s="90">
        <v>45110</v>
      </c>
      <c r="G3037" s="85" t="s">
        <v>234</v>
      </c>
    </row>
    <row r="3038" spans="1:7" ht="12" customHeight="1" x14ac:dyDescent="0.15">
      <c r="A3038" s="83" t="s">
        <v>454</v>
      </c>
      <c r="B3038" s="83" t="s">
        <v>28</v>
      </c>
      <c r="C3038" s="43" t="s">
        <v>1075</v>
      </c>
      <c r="D3038" s="84"/>
      <c r="E3038" s="132" t="s">
        <v>29</v>
      </c>
      <c r="F3038" s="90">
        <v>45111</v>
      </c>
      <c r="G3038" s="85" t="s">
        <v>234</v>
      </c>
    </row>
    <row r="3039" spans="1:7" ht="12" customHeight="1" x14ac:dyDescent="0.15">
      <c r="A3039" s="83" t="s">
        <v>438</v>
      </c>
      <c r="B3039" s="113" t="s">
        <v>1157</v>
      </c>
      <c r="C3039" s="43" t="s">
        <v>1143</v>
      </c>
      <c r="D3039" s="84"/>
      <c r="E3039" s="132">
        <v>67943</v>
      </c>
      <c r="F3039" s="90">
        <v>45112</v>
      </c>
      <c r="G3039" s="85" t="s">
        <v>234</v>
      </c>
    </row>
    <row r="3040" spans="1:7" ht="12" customHeight="1" x14ac:dyDescent="0.15">
      <c r="A3040" s="83" t="s">
        <v>644</v>
      </c>
      <c r="B3040" s="83" t="s">
        <v>28</v>
      </c>
      <c r="C3040" s="43" t="s">
        <v>860</v>
      </c>
      <c r="D3040" s="125" t="s">
        <v>859</v>
      </c>
      <c r="E3040" s="132" t="s">
        <v>29</v>
      </c>
      <c r="F3040" s="90">
        <v>45117</v>
      </c>
      <c r="G3040" s="85" t="s">
        <v>234</v>
      </c>
    </row>
    <row r="3041" spans="1:7" ht="22.5" customHeight="1" x14ac:dyDescent="0.15">
      <c r="A3041" s="83" t="s">
        <v>1140</v>
      </c>
      <c r="B3041" s="83" t="s">
        <v>206</v>
      </c>
      <c r="C3041" s="43" t="s">
        <v>1180</v>
      </c>
      <c r="D3041" s="84"/>
      <c r="E3041" s="132" t="s">
        <v>29</v>
      </c>
      <c r="F3041" s="90">
        <v>45117</v>
      </c>
      <c r="G3041" s="85" t="s">
        <v>234</v>
      </c>
    </row>
    <row r="3042" spans="1:7" ht="12" customHeight="1" x14ac:dyDescent="0.15">
      <c r="A3042" s="83" t="s">
        <v>837</v>
      </c>
      <c r="B3042" s="83" t="s">
        <v>28</v>
      </c>
      <c r="C3042" s="43" t="s">
        <v>842</v>
      </c>
      <c r="D3042" s="84"/>
      <c r="E3042" s="132" t="s">
        <v>29</v>
      </c>
      <c r="F3042" s="90">
        <v>45117</v>
      </c>
      <c r="G3042" s="85" t="s">
        <v>234</v>
      </c>
    </row>
    <row r="3043" spans="1:7" ht="24.75" customHeight="1" x14ac:dyDescent="0.15">
      <c r="A3043" s="83" t="s">
        <v>1032</v>
      </c>
      <c r="B3043" s="113" t="s">
        <v>1157</v>
      </c>
      <c r="C3043" s="43" t="s">
        <v>1217</v>
      </c>
      <c r="D3043" s="84"/>
      <c r="E3043" s="132">
        <v>67977</v>
      </c>
      <c r="F3043" s="90">
        <v>45118</v>
      </c>
      <c r="G3043" s="85" t="s">
        <v>234</v>
      </c>
    </row>
    <row r="3044" spans="1:7" ht="33.75" customHeight="1" x14ac:dyDescent="0.15">
      <c r="A3044" s="83" t="s">
        <v>458</v>
      </c>
      <c r="B3044" s="83" t="s">
        <v>28</v>
      </c>
      <c r="C3044" s="43" t="s">
        <v>498</v>
      </c>
      <c r="D3044" s="84"/>
      <c r="E3044" s="132" t="s">
        <v>29</v>
      </c>
      <c r="F3044" s="90">
        <v>45118</v>
      </c>
      <c r="G3044" s="85" t="s">
        <v>234</v>
      </c>
    </row>
    <row r="3045" spans="1:7" ht="12" customHeight="1" x14ac:dyDescent="0.15">
      <c r="A3045" s="83" t="s">
        <v>962</v>
      </c>
      <c r="B3045" s="83" t="s">
        <v>206</v>
      </c>
      <c r="C3045" s="43" t="s">
        <v>1138</v>
      </c>
      <c r="D3045" s="84"/>
      <c r="E3045" s="132" t="s">
        <v>29</v>
      </c>
      <c r="F3045" s="90">
        <v>45119</v>
      </c>
      <c r="G3045" s="85" t="s">
        <v>234</v>
      </c>
    </row>
    <row r="3046" spans="1:7" ht="12" customHeight="1" x14ac:dyDescent="0.15">
      <c r="A3046" s="83" t="s">
        <v>1115</v>
      </c>
      <c r="B3046" s="113" t="s">
        <v>1157</v>
      </c>
      <c r="C3046" s="43" t="s">
        <v>1144</v>
      </c>
      <c r="D3046" s="84"/>
      <c r="E3046" s="132">
        <v>67977</v>
      </c>
      <c r="F3046" s="90">
        <v>45122</v>
      </c>
      <c r="G3046" s="85" t="s">
        <v>234</v>
      </c>
    </row>
    <row r="3047" spans="1:7" ht="33.75" customHeight="1" x14ac:dyDescent="0.15">
      <c r="A3047" s="83" t="s">
        <v>1145</v>
      </c>
      <c r="B3047" s="113" t="s">
        <v>1157</v>
      </c>
      <c r="C3047" s="43" t="s">
        <v>1146</v>
      </c>
      <c r="D3047" s="84"/>
      <c r="E3047" s="132">
        <v>67977</v>
      </c>
      <c r="F3047" s="90">
        <v>45123</v>
      </c>
      <c r="G3047" s="85" t="s">
        <v>234</v>
      </c>
    </row>
    <row r="3048" spans="1:7" ht="12" customHeight="1" x14ac:dyDescent="0.15">
      <c r="A3048" s="83" t="s">
        <v>1140</v>
      </c>
      <c r="B3048" s="83" t="s">
        <v>206</v>
      </c>
      <c r="C3048" s="43" t="s">
        <v>1180</v>
      </c>
      <c r="D3048" s="84"/>
      <c r="E3048" s="132" t="s">
        <v>29</v>
      </c>
      <c r="F3048" s="90">
        <v>45124</v>
      </c>
      <c r="G3048" s="85" t="s">
        <v>234</v>
      </c>
    </row>
    <row r="3049" spans="1:7" ht="22.5" customHeight="1" x14ac:dyDescent="0.15">
      <c r="A3049" s="83" t="s">
        <v>1047</v>
      </c>
      <c r="B3049" s="83" t="s">
        <v>28</v>
      </c>
      <c r="C3049" s="43" t="s">
        <v>1101</v>
      </c>
      <c r="D3049" s="84"/>
      <c r="E3049" s="132" t="s">
        <v>29</v>
      </c>
      <c r="F3049" s="90">
        <v>45125</v>
      </c>
      <c r="G3049" s="85" t="s">
        <v>234</v>
      </c>
    </row>
    <row r="3050" spans="1:7" ht="12" customHeight="1" x14ac:dyDescent="0.15">
      <c r="A3050" s="83" t="s">
        <v>955</v>
      </c>
      <c r="B3050" s="113" t="s">
        <v>1157</v>
      </c>
      <c r="C3050" s="43" t="s">
        <v>956</v>
      </c>
      <c r="D3050" s="84"/>
      <c r="E3050" s="132">
        <v>68020</v>
      </c>
      <c r="F3050" s="90">
        <v>45136</v>
      </c>
      <c r="G3050" s="85" t="s">
        <v>234</v>
      </c>
    </row>
    <row r="3051" spans="1:7" ht="22.5" customHeight="1" x14ac:dyDescent="0.15">
      <c r="A3051" s="83" t="s">
        <v>784</v>
      </c>
      <c r="B3051" s="83" t="s">
        <v>827</v>
      </c>
      <c r="C3051" s="43" t="s">
        <v>1012</v>
      </c>
      <c r="D3051" s="84"/>
      <c r="E3051" s="132" t="s">
        <v>29</v>
      </c>
      <c r="F3051" s="90">
        <v>45136</v>
      </c>
      <c r="G3051" s="85" t="s">
        <v>234</v>
      </c>
    </row>
    <row r="3052" spans="1:7" ht="22.5" customHeight="1" x14ac:dyDescent="0.15">
      <c r="A3052" s="83" t="s">
        <v>1140</v>
      </c>
      <c r="B3052" s="83" t="s">
        <v>206</v>
      </c>
      <c r="C3052" s="43" t="s">
        <v>1180</v>
      </c>
      <c r="D3052" s="84"/>
      <c r="E3052" s="132" t="s">
        <v>29</v>
      </c>
      <c r="F3052" s="90">
        <v>45138</v>
      </c>
      <c r="G3052" s="85" t="s">
        <v>234</v>
      </c>
    </row>
    <row r="3053" spans="1:7" ht="12" customHeight="1" x14ac:dyDescent="0.15">
      <c r="A3053" s="83" t="s">
        <v>438</v>
      </c>
      <c r="B3053" s="113" t="s">
        <v>1157</v>
      </c>
      <c r="C3053" s="43" t="s">
        <v>1143</v>
      </c>
      <c r="D3053" s="84"/>
      <c r="E3053" s="132">
        <v>68033</v>
      </c>
      <c r="F3053" s="90">
        <v>45139</v>
      </c>
      <c r="G3053" s="85" t="s">
        <v>234</v>
      </c>
    </row>
    <row r="3054" spans="1:7" ht="22.5" customHeight="1" x14ac:dyDescent="0.15">
      <c r="A3054" s="83" t="s">
        <v>401</v>
      </c>
      <c r="B3054" s="83" t="s">
        <v>1159</v>
      </c>
      <c r="C3054" s="43" t="s">
        <v>903</v>
      </c>
      <c r="D3054" s="84"/>
      <c r="E3054" s="132">
        <v>98</v>
      </c>
      <c r="F3054" s="90">
        <v>45144</v>
      </c>
      <c r="G3054" s="85" t="s">
        <v>234</v>
      </c>
    </row>
    <row r="3055" spans="1:7" ht="12.75" customHeight="1" x14ac:dyDescent="0.15">
      <c r="A3055" s="83" t="s">
        <v>457</v>
      </c>
      <c r="B3055" s="83" t="s">
        <v>28</v>
      </c>
      <c r="C3055" s="43" t="s">
        <v>836</v>
      </c>
      <c r="D3055" s="84"/>
      <c r="E3055" s="132" t="s">
        <v>29</v>
      </c>
      <c r="F3055" s="90">
        <v>45144</v>
      </c>
      <c r="G3055" s="85" t="s">
        <v>234</v>
      </c>
    </row>
    <row r="3056" spans="1:7" ht="12" customHeight="1" x14ac:dyDescent="0.15">
      <c r="A3056" s="83" t="s">
        <v>1148</v>
      </c>
      <c r="B3056" s="83" t="s">
        <v>28</v>
      </c>
      <c r="C3056" s="43" t="s">
        <v>1052</v>
      </c>
      <c r="D3056" s="84"/>
      <c r="E3056" s="132" t="s">
        <v>29</v>
      </c>
      <c r="F3056" s="90">
        <v>45144</v>
      </c>
      <c r="G3056" s="85" t="s">
        <v>234</v>
      </c>
    </row>
    <row r="3057" spans="1:7" ht="12" customHeight="1" x14ac:dyDescent="0.2">
      <c r="A3057" s="113" t="s">
        <v>1140</v>
      </c>
      <c r="B3057" s="113" t="s">
        <v>206</v>
      </c>
      <c r="C3057" s="43" t="s">
        <v>1180</v>
      </c>
      <c r="E3057" s="131" t="s">
        <v>29</v>
      </c>
      <c r="F3057" s="136">
        <v>45145</v>
      </c>
      <c r="G3057" s="25" t="s">
        <v>234</v>
      </c>
    </row>
    <row r="3058" spans="1:7" ht="22.5" customHeight="1" x14ac:dyDescent="0.15">
      <c r="A3058" s="83" t="s">
        <v>644</v>
      </c>
      <c r="B3058" s="83" t="s">
        <v>28</v>
      </c>
      <c r="C3058" s="43" t="s">
        <v>860</v>
      </c>
      <c r="D3058" s="125" t="s">
        <v>859</v>
      </c>
      <c r="E3058" s="132" t="s">
        <v>29</v>
      </c>
      <c r="F3058" s="90">
        <v>45147</v>
      </c>
      <c r="G3058" s="85" t="s">
        <v>234</v>
      </c>
    </row>
    <row r="3059" spans="1:7" ht="12" customHeight="1" x14ac:dyDescent="0.15">
      <c r="A3059" s="83" t="s">
        <v>837</v>
      </c>
      <c r="B3059" s="83" t="s">
        <v>28</v>
      </c>
      <c r="C3059" s="43" t="s">
        <v>842</v>
      </c>
      <c r="D3059" s="84"/>
      <c r="E3059" s="132" t="s">
        <v>29</v>
      </c>
      <c r="F3059" s="90">
        <v>45147</v>
      </c>
      <c r="G3059" s="85" t="s">
        <v>234</v>
      </c>
    </row>
    <row r="3060" spans="1:7" ht="33.75" customHeight="1" x14ac:dyDescent="0.15">
      <c r="A3060" s="83" t="s">
        <v>962</v>
      </c>
      <c r="B3060" s="83" t="s">
        <v>206</v>
      </c>
      <c r="C3060" s="43" t="s">
        <v>1138</v>
      </c>
      <c r="D3060" s="84"/>
      <c r="E3060" s="132" t="s">
        <v>29</v>
      </c>
      <c r="F3060" s="90">
        <v>45149</v>
      </c>
      <c r="G3060" s="85" t="s">
        <v>234</v>
      </c>
    </row>
    <row r="3061" spans="1:7" ht="22.5" customHeight="1" x14ac:dyDescent="0.15">
      <c r="A3061" s="83" t="s">
        <v>478</v>
      </c>
      <c r="B3061" s="83" t="s">
        <v>1149</v>
      </c>
      <c r="C3061" s="43" t="s">
        <v>1163</v>
      </c>
      <c r="D3061" s="84"/>
      <c r="E3061" s="132" t="s">
        <v>29</v>
      </c>
      <c r="F3061" s="90">
        <v>45149</v>
      </c>
      <c r="G3061" s="85" t="s">
        <v>234</v>
      </c>
    </row>
    <row r="3062" spans="1:7" ht="22.5" customHeight="1" x14ac:dyDescent="0.2">
      <c r="A3062" s="113" t="s">
        <v>887</v>
      </c>
      <c r="B3062" s="83" t="s">
        <v>1149</v>
      </c>
      <c r="C3062" s="78" t="s">
        <v>1162</v>
      </c>
      <c r="E3062" s="131" t="s">
        <v>29</v>
      </c>
      <c r="F3062" s="136">
        <v>45149</v>
      </c>
      <c r="G3062" s="25" t="s">
        <v>234</v>
      </c>
    </row>
    <row r="3063" spans="1:7" ht="12" customHeight="1" x14ac:dyDescent="0.15">
      <c r="A3063" s="83" t="s">
        <v>1140</v>
      </c>
      <c r="B3063" s="83" t="s">
        <v>206</v>
      </c>
      <c r="C3063" s="43" t="s">
        <v>1180</v>
      </c>
      <c r="D3063" s="84"/>
      <c r="E3063" s="132" t="s">
        <v>29</v>
      </c>
      <c r="F3063" s="90">
        <v>45152</v>
      </c>
      <c r="G3063" s="85" t="s">
        <v>234</v>
      </c>
    </row>
    <row r="3064" spans="1:7" ht="12" customHeight="1" x14ac:dyDescent="0.15">
      <c r="A3064" s="83" t="s">
        <v>1145</v>
      </c>
      <c r="B3064" s="83" t="str">
        <f>Input!$E$2</f>
        <v>2009 Fit</v>
      </c>
      <c r="C3064" s="43" t="s">
        <v>1146</v>
      </c>
      <c r="D3064" s="84"/>
      <c r="E3064" s="132">
        <v>68357</v>
      </c>
      <c r="F3064" s="90">
        <v>45153</v>
      </c>
      <c r="G3064" s="85" t="s">
        <v>234</v>
      </c>
    </row>
    <row r="3065" spans="1:7" ht="22.5" customHeight="1" x14ac:dyDescent="0.15">
      <c r="A3065" s="83" t="s">
        <v>863</v>
      </c>
      <c r="B3065" s="83" t="s">
        <v>28</v>
      </c>
      <c r="C3065" s="43" t="s">
        <v>1054</v>
      </c>
      <c r="D3065" s="84"/>
      <c r="E3065" s="132" t="s">
        <v>29</v>
      </c>
      <c r="F3065" s="90">
        <v>45154</v>
      </c>
      <c r="G3065" s="85" t="s">
        <v>234</v>
      </c>
    </row>
    <row r="3066" spans="1:7" ht="33.75" customHeight="1" x14ac:dyDescent="0.15">
      <c r="A3066" s="83" t="s">
        <v>1047</v>
      </c>
      <c r="B3066" s="83" t="s">
        <v>28</v>
      </c>
      <c r="C3066" s="43" t="s">
        <v>1101</v>
      </c>
      <c r="D3066" s="84"/>
      <c r="E3066" s="132" t="s">
        <v>29</v>
      </c>
      <c r="F3066" s="90">
        <v>45155</v>
      </c>
      <c r="G3066" s="85" t="s">
        <v>234</v>
      </c>
    </row>
    <row r="3067" spans="1:7" ht="12" customHeight="1" x14ac:dyDescent="0.15">
      <c r="A3067" s="83" t="s">
        <v>1032</v>
      </c>
      <c r="B3067" s="83" t="str">
        <f>Input!$E$2</f>
        <v>2009 Fit</v>
      </c>
      <c r="C3067" s="43" t="s">
        <v>1165</v>
      </c>
      <c r="D3067" s="84"/>
      <c r="E3067" s="132">
        <v>68517</v>
      </c>
      <c r="F3067" s="90">
        <v>45156</v>
      </c>
      <c r="G3067" s="85" t="s">
        <v>234</v>
      </c>
    </row>
    <row r="3068" spans="1:7" ht="12" customHeight="1" x14ac:dyDescent="0.15">
      <c r="A3068" s="83" t="s">
        <v>650</v>
      </c>
      <c r="B3068" s="83" t="s">
        <v>28</v>
      </c>
      <c r="C3068" s="43" t="s">
        <v>1003</v>
      </c>
      <c r="D3068" s="84"/>
      <c r="E3068" s="132" t="s">
        <v>29</v>
      </c>
      <c r="F3068" s="90">
        <v>45156</v>
      </c>
      <c r="G3068" s="85" t="s">
        <v>234</v>
      </c>
    </row>
    <row r="3069" spans="1:7" ht="12" customHeight="1" x14ac:dyDescent="0.15">
      <c r="A3069" s="83" t="s">
        <v>1140</v>
      </c>
      <c r="B3069" s="83" t="s">
        <v>206</v>
      </c>
      <c r="C3069" s="43" t="s">
        <v>1180</v>
      </c>
      <c r="D3069" s="84"/>
      <c r="E3069" s="132" t="s">
        <v>29</v>
      </c>
      <c r="F3069" s="90">
        <v>45159</v>
      </c>
      <c r="G3069" s="85" t="s">
        <v>234</v>
      </c>
    </row>
    <row r="3070" spans="1:7" ht="12" customHeight="1" x14ac:dyDescent="0.15">
      <c r="A3070" s="83" t="s">
        <v>915</v>
      </c>
      <c r="B3070" s="83" t="s">
        <v>28</v>
      </c>
      <c r="C3070" s="43" t="s">
        <v>916</v>
      </c>
      <c r="D3070" s="84"/>
      <c r="E3070" s="132" t="s">
        <v>29</v>
      </c>
      <c r="F3070" s="90">
        <v>45162</v>
      </c>
      <c r="G3070" s="85" t="s">
        <v>234</v>
      </c>
    </row>
    <row r="3071" spans="1:7" ht="12" customHeight="1" x14ac:dyDescent="0.15">
      <c r="A3071" s="83" t="s">
        <v>431</v>
      </c>
      <c r="B3071" s="83" t="s">
        <v>1157</v>
      </c>
      <c r="C3071" s="43" t="s">
        <v>1082</v>
      </c>
      <c r="D3071" s="84"/>
      <c r="E3071" s="132">
        <v>68552</v>
      </c>
      <c r="F3071" s="90">
        <v>45166</v>
      </c>
      <c r="G3071" s="85" t="s">
        <v>234</v>
      </c>
    </row>
    <row r="3072" spans="1:7" ht="33.75" customHeight="1" x14ac:dyDescent="0.15">
      <c r="A3072" s="83" t="s">
        <v>955</v>
      </c>
      <c r="B3072" s="83" t="s">
        <v>1157</v>
      </c>
      <c r="C3072" s="43" t="s">
        <v>956</v>
      </c>
      <c r="D3072" s="84"/>
      <c r="E3072" s="132">
        <v>68552</v>
      </c>
      <c r="F3072" s="90">
        <v>45166</v>
      </c>
      <c r="G3072" s="85" t="s">
        <v>234</v>
      </c>
    </row>
    <row r="3073" spans="1:7" ht="12" customHeight="1" x14ac:dyDescent="0.15">
      <c r="A3073" s="83" t="s">
        <v>1140</v>
      </c>
      <c r="B3073" s="83" t="s">
        <v>206</v>
      </c>
      <c r="C3073" s="43" t="s">
        <v>1180</v>
      </c>
      <c r="D3073" s="84"/>
      <c r="E3073" s="132" t="s">
        <v>29</v>
      </c>
      <c r="F3073" s="90">
        <v>45166</v>
      </c>
      <c r="G3073" s="85" t="s">
        <v>234</v>
      </c>
    </row>
    <row r="3074" spans="1:7" ht="45" x14ac:dyDescent="0.2">
      <c r="A3074" s="113" t="s">
        <v>887</v>
      </c>
      <c r="B3074" s="83" t="s">
        <v>1150</v>
      </c>
      <c r="C3074" s="78" t="s">
        <v>1169</v>
      </c>
      <c r="E3074" s="131" t="s">
        <v>29</v>
      </c>
      <c r="F3074" s="136">
        <v>45166</v>
      </c>
      <c r="G3074" s="25" t="s">
        <v>234</v>
      </c>
    </row>
    <row r="3075" spans="1:7" ht="56.25" customHeight="1" x14ac:dyDescent="0.15">
      <c r="A3075" s="83" t="s">
        <v>907</v>
      </c>
      <c r="B3075" s="83" t="s">
        <v>28</v>
      </c>
      <c r="C3075" s="43" t="s">
        <v>1170</v>
      </c>
      <c r="D3075" s="84"/>
      <c r="E3075" s="132" t="s">
        <v>29</v>
      </c>
      <c r="F3075" s="90">
        <v>45167</v>
      </c>
      <c r="G3075" s="85" t="s">
        <v>234</v>
      </c>
    </row>
    <row r="3076" spans="1:7" ht="33.75" customHeight="1" x14ac:dyDescent="0.15">
      <c r="A3076" s="83" t="s">
        <v>912</v>
      </c>
      <c r="B3076" s="83" t="s">
        <v>28</v>
      </c>
      <c r="C3076" s="43" t="s">
        <v>913</v>
      </c>
      <c r="D3076" s="84"/>
      <c r="E3076" s="132" t="s">
        <v>29</v>
      </c>
      <c r="F3076" s="90">
        <v>45167</v>
      </c>
      <c r="G3076" s="85" t="s">
        <v>234</v>
      </c>
    </row>
    <row r="3077" spans="1:7" ht="12" customHeight="1" x14ac:dyDescent="0.15">
      <c r="A3077" s="83" t="s">
        <v>463</v>
      </c>
      <c r="B3077" s="83" t="s">
        <v>28</v>
      </c>
      <c r="C3077" s="43" t="s">
        <v>675</v>
      </c>
      <c r="D3077" s="84"/>
      <c r="E3077" s="132" t="s">
        <v>29</v>
      </c>
      <c r="F3077" s="90">
        <v>45167</v>
      </c>
      <c r="G3077" s="85" t="s">
        <v>234</v>
      </c>
    </row>
    <row r="3078" spans="1:7" ht="22.5" customHeight="1" x14ac:dyDescent="0.15">
      <c r="A3078" s="83" t="s">
        <v>438</v>
      </c>
      <c r="B3078" s="83" t="str">
        <f>Input!$E$2</f>
        <v>2009 Fit</v>
      </c>
      <c r="C3078" s="43" t="s">
        <v>1168</v>
      </c>
      <c r="D3078" s="84"/>
      <c r="E3078" s="132">
        <v>68559</v>
      </c>
      <c r="F3078" s="90">
        <v>45169</v>
      </c>
      <c r="G3078" s="85" t="s">
        <v>234</v>
      </c>
    </row>
    <row r="3079" spans="1:7" ht="22.5" customHeight="1" x14ac:dyDescent="0.15">
      <c r="A3079" s="83" t="s">
        <v>998</v>
      </c>
      <c r="B3079" s="83" t="s">
        <v>28</v>
      </c>
      <c r="C3079" s="43" t="s">
        <v>1174</v>
      </c>
      <c r="D3079" s="125"/>
      <c r="E3079" s="132" t="s">
        <v>29</v>
      </c>
      <c r="F3079" s="90">
        <v>45169</v>
      </c>
      <c r="G3079" s="85" t="s">
        <v>234</v>
      </c>
    </row>
    <row r="3080" spans="1:7" ht="22.5" customHeight="1" x14ac:dyDescent="0.15">
      <c r="A3080" s="83" t="s">
        <v>999</v>
      </c>
      <c r="B3080" s="83" t="s">
        <v>827</v>
      </c>
      <c r="C3080" s="43" t="s">
        <v>1173</v>
      </c>
      <c r="D3080" s="125"/>
      <c r="E3080" s="132" t="s">
        <v>29</v>
      </c>
      <c r="F3080" s="90">
        <v>45169</v>
      </c>
      <c r="G3080" s="85" t="s">
        <v>234</v>
      </c>
    </row>
    <row r="3081" spans="1:7" ht="12" customHeight="1" x14ac:dyDescent="0.15">
      <c r="A3081" s="83" t="s">
        <v>1140</v>
      </c>
      <c r="B3081" s="83" t="s">
        <v>206</v>
      </c>
      <c r="C3081" s="43" t="s">
        <v>1180</v>
      </c>
      <c r="D3081" s="84"/>
      <c r="E3081" s="132" t="s">
        <v>29</v>
      </c>
      <c r="F3081" s="90">
        <v>45173</v>
      </c>
      <c r="G3081" s="85" t="s">
        <v>234</v>
      </c>
    </row>
    <row r="3082" spans="1:7" ht="12" customHeight="1" x14ac:dyDescent="0.15">
      <c r="A3082" s="83" t="s">
        <v>428</v>
      </c>
      <c r="B3082" s="83" t="str">
        <f>Input!$E$2</f>
        <v>2009 Fit</v>
      </c>
      <c r="C3082" s="43" t="s">
        <v>1171</v>
      </c>
      <c r="D3082" s="84"/>
      <c r="E3082" s="132">
        <v>68568</v>
      </c>
      <c r="F3082" s="90">
        <v>45174</v>
      </c>
      <c r="G3082" s="85" t="s">
        <v>234</v>
      </c>
    </row>
    <row r="3083" spans="1:7" ht="33.75" customHeight="1" x14ac:dyDescent="0.15">
      <c r="A3083" s="83" t="s">
        <v>640</v>
      </c>
      <c r="B3083" s="83" t="s">
        <v>28</v>
      </c>
      <c r="C3083" s="43" t="s">
        <v>641</v>
      </c>
      <c r="D3083" s="84"/>
      <c r="E3083" s="132" t="s">
        <v>29</v>
      </c>
      <c r="F3083" s="90">
        <v>45175</v>
      </c>
      <c r="G3083" s="85" t="s">
        <v>234</v>
      </c>
    </row>
    <row r="3084" spans="1:7" ht="12" customHeight="1" x14ac:dyDescent="0.15">
      <c r="A3084" s="83" t="s">
        <v>671</v>
      </c>
      <c r="B3084" s="83" t="s">
        <v>216</v>
      </c>
      <c r="C3084" s="43" t="s">
        <v>1179</v>
      </c>
      <c r="D3084" s="84"/>
      <c r="E3084" s="132" t="s">
        <v>29</v>
      </c>
      <c r="F3084" s="90">
        <v>45175</v>
      </c>
      <c r="G3084" s="85" t="s">
        <v>234</v>
      </c>
    </row>
    <row r="3085" spans="1:7" ht="12" customHeight="1" x14ac:dyDescent="0.15">
      <c r="A3085" s="83" t="s">
        <v>644</v>
      </c>
      <c r="B3085" s="83" t="s">
        <v>28</v>
      </c>
      <c r="C3085" s="43" t="s">
        <v>860</v>
      </c>
      <c r="D3085" s="125" t="s">
        <v>859</v>
      </c>
      <c r="E3085" s="132" t="s">
        <v>29</v>
      </c>
      <c r="F3085" s="90">
        <v>45177</v>
      </c>
      <c r="G3085" s="85" t="s">
        <v>234</v>
      </c>
    </row>
    <row r="3086" spans="1:7" ht="12" customHeight="1" x14ac:dyDescent="0.15">
      <c r="A3086" s="83" t="s">
        <v>837</v>
      </c>
      <c r="B3086" s="83" t="s">
        <v>28</v>
      </c>
      <c r="C3086" s="43" t="s">
        <v>842</v>
      </c>
      <c r="D3086" s="84"/>
      <c r="E3086" s="132" t="s">
        <v>29</v>
      </c>
      <c r="F3086" s="90">
        <v>45177</v>
      </c>
      <c r="G3086" s="85" t="s">
        <v>234</v>
      </c>
    </row>
    <row r="3087" spans="1:7" ht="12" customHeight="1" x14ac:dyDescent="0.15">
      <c r="A3087" s="83" t="s">
        <v>401</v>
      </c>
      <c r="B3087" s="83" t="s">
        <v>1159</v>
      </c>
      <c r="C3087" s="43" t="s">
        <v>903</v>
      </c>
      <c r="D3087" s="84"/>
      <c r="E3087" s="132">
        <v>103</v>
      </c>
      <c r="F3087" s="90">
        <v>45178</v>
      </c>
      <c r="G3087" s="85" t="s">
        <v>234</v>
      </c>
    </row>
    <row r="3088" spans="1:7" ht="22.5" customHeight="1" x14ac:dyDescent="0.15">
      <c r="A3088" s="83" t="s">
        <v>458</v>
      </c>
      <c r="B3088" s="83" t="s">
        <v>28</v>
      </c>
      <c r="C3088" s="43" t="s">
        <v>498</v>
      </c>
      <c r="D3088" s="84"/>
      <c r="E3088" s="132" t="s">
        <v>29</v>
      </c>
      <c r="F3088" s="90">
        <v>45178</v>
      </c>
      <c r="G3088" s="85" t="s">
        <v>234</v>
      </c>
    </row>
    <row r="3089" spans="1:7" ht="33.75" customHeight="1" x14ac:dyDescent="0.15">
      <c r="A3089" s="83" t="s">
        <v>962</v>
      </c>
      <c r="B3089" s="83" t="s">
        <v>206</v>
      </c>
      <c r="C3089" s="43" t="s">
        <v>1138</v>
      </c>
      <c r="D3089" s="84"/>
      <c r="E3089" s="132" t="s">
        <v>29</v>
      </c>
      <c r="F3089" s="90">
        <v>45179</v>
      </c>
      <c r="G3089" s="85" t="s">
        <v>234</v>
      </c>
    </row>
    <row r="3090" spans="1:7" ht="12" customHeight="1" x14ac:dyDescent="0.15">
      <c r="A3090" s="83" t="s">
        <v>1140</v>
      </c>
      <c r="B3090" s="83" t="s">
        <v>206</v>
      </c>
      <c r="C3090" s="43" t="s">
        <v>1180</v>
      </c>
      <c r="D3090" s="84"/>
      <c r="E3090" s="132" t="s">
        <v>29</v>
      </c>
      <c r="F3090" s="90">
        <v>45180</v>
      </c>
      <c r="G3090" s="85" t="s">
        <v>234</v>
      </c>
    </row>
    <row r="3091" spans="1:7" ht="12" customHeight="1" x14ac:dyDescent="0.15">
      <c r="A3091" s="83" t="s">
        <v>456</v>
      </c>
      <c r="B3091" s="83" t="s">
        <v>28</v>
      </c>
      <c r="C3091" s="43" t="s">
        <v>1004</v>
      </c>
      <c r="D3091" s="84"/>
      <c r="E3091" s="132" t="s">
        <v>29</v>
      </c>
      <c r="F3091" s="90">
        <v>45181</v>
      </c>
      <c r="G3091" s="85" t="s">
        <v>234</v>
      </c>
    </row>
    <row r="3092" spans="1:7" ht="12" customHeight="1" x14ac:dyDescent="0.15">
      <c r="A3092" s="83" t="s">
        <v>1145</v>
      </c>
      <c r="B3092" s="83" t="str">
        <f>Input!$E$2</f>
        <v>2009 Fit</v>
      </c>
      <c r="C3092" s="43" t="s">
        <v>1146</v>
      </c>
      <c r="D3092" s="84"/>
      <c r="E3092" s="132">
        <v>68586</v>
      </c>
      <c r="F3092" s="90">
        <v>45183</v>
      </c>
      <c r="G3092" s="85" t="s">
        <v>234</v>
      </c>
    </row>
    <row r="3093" spans="1:7" ht="45" customHeight="1" x14ac:dyDescent="0.15">
      <c r="A3093" s="83" t="s">
        <v>772</v>
      </c>
      <c r="B3093" s="83" t="s">
        <v>199</v>
      </c>
      <c r="C3093" s="43" t="s">
        <v>1177</v>
      </c>
      <c r="D3093" s="125" t="s">
        <v>859</v>
      </c>
      <c r="E3093" s="132" t="s">
        <v>29</v>
      </c>
      <c r="F3093" s="90">
        <v>45184</v>
      </c>
      <c r="G3093" s="85" t="s">
        <v>234</v>
      </c>
    </row>
    <row r="3094" spans="1:7" ht="45" customHeight="1" x14ac:dyDescent="0.15">
      <c r="A3094" s="83" t="s">
        <v>979</v>
      </c>
      <c r="B3094" s="83" t="s">
        <v>199</v>
      </c>
      <c r="C3094" s="43" t="s">
        <v>1178</v>
      </c>
      <c r="D3094" s="125" t="s">
        <v>859</v>
      </c>
      <c r="E3094" s="132" t="s">
        <v>29</v>
      </c>
      <c r="F3094" s="90">
        <v>45184</v>
      </c>
      <c r="G3094" s="85" t="s">
        <v>234</v>
      </c>
    </row>
    <row r="3095" spans="1:7" ht="56.25" customHeight="1" x14ac:dyDescent="0.15">
      <c r="A3095" s="83" t="s">
        <v>1105</v>
      </c>
      <c r="B3095" s="83" t="s">
        <v>1089</v>
      </c>
      <c r="C3095" s="43" t="s">
        <v>1186</v>
      </c>
      <c r="D3095" s="84"/>
      <c r="E3095" s="132" t="s">
        <v>29</v>
      </c>
      <c r="F3095" s="90">
        <v>45184</v>
      </c>
      <c r="G3095" s="85" t="s">
        <v>234</v>
      </c>
    </row>
    <row r="3096" spans="1:7" ht="33.75" customHeight="1" x14ac:dyDescent="0.15">
      <c r="A3096" s="83" t="s">
        <v>1047</v>
      </c>
      <c r="B3096" s="83" t="s">
        <v>28</v>
      </c>
      <c r="C3096" s="43" t="s">
        <v>1101</v>
      </c>
      <c r="D3096" s="84"/>
      <c r="E3096" s="132" t="s">
        <v>29</v>
      </c>
      <c r="F3096" s="90">
        <v>45185</v>
      </c>
      <c r="G3096" s="85" t="s">
        <v>234</v>
      </c>
    </row>
    <row r="3097" spans="1:7" ht="78.75" customHeight="1" x14ac:dyDescent="0.15">
      <c r="A3097" s="83" t="s">
        <v>685</v>
      </c>
      <c r="B3097" s="83" t="s">
        <v>28</v>
      </c>
      <c r="C3097" s="43" t="s">
        <v>1181</v>
      </c>
      <c r="D3097" s="84"/>
      <c r="E3097" s="132" t="s">
        <v>29</v>
      </c>
      <c r="F3097" s="90">
        <v>45188</v>
      </c>
      <c r="G3097" s="85" t="s">
        <v>234</v>
      </c>
    </row>
    <row r="3098" spans="1:7" ht="22.5" customHeight="1" x14ac:dyDescent="0.15">
      <c r="A3098" s="83" t="s">
        <v>1007</v>
      </c>
      <c r="B3098" s="83" t="s">
        <v>206</v>
      </c>
      <c r="C3098" s="43" t="s">
        <v>1161</v>
      </c>
      <c r="D3098" s="125" t="s">
        <v>859</v>
      </c>
      <c r="E3098" s="132" t="s">
        <v>29</v>
      </c>
      <c r="F3098" s="90">
        <v>45191</v>
      </c>
      <c r="G3098" s="85" t="s">
        <v>234</v>
      </c>
    </row>
    <row r="3099" spans="1:7" ht="22.5" customHeight="1" x14ac:dyDescent="0.15">
      <c r="A3099" s="83" t="s">
        <v>1023</v>
      </c>
      <c r="B3099" s="83" t="s">
        <v>28</v>
      </c>
      <c r="C3099" s="43" t="s">
        <v>1024</v>
      </c>
      <c r="D3099" s="84"/>
      <c r="E3099" s="132" t="s">
        <v>29</v>
      </c>
      <c r="F3099" s="90">
        <v>45192</v>
      </c>
      <c r="G3099" s="85" t="s">
        <v>234</v>
      </c>
    </row>
    <row r="3100" spans="1:7" ht="27.75" customHeight="1" x14ac:dyDescent="0.15">
      <c r="A3100" s="83" t="s">
        <v>462</v>
      </c>
      <c r="B3100" s="83" t="s">
        <v>28</v>
      </c>
      <c r="C3100" s="43" t="s">
        <v>1011</v>
      </c>
      <c r="D3100" s="84"/>
      <c r="E3100" s="132" t="s">
        <v>29</v>
      </c>
      <c r="F3100" s="90">
        <v>45194</v>
      </c>
      <c r="G3100" s="85" t="s">
        <v>234</v>
      </c>
    </row>
    <row r="3101" spans="1:7" ht="67.5" customHeight="1" x14ac:dyDescent="0.15">
      <c r="A3101" s="83" t="s">
        <v>875</v>
      </c>
      <c r="B3101" s="83" t="s">
        <v>28</v>
      </c>
      <c r="C3101" s="43" t="s">
        <v>1185</v>
      </c>
      <c r="D3101" s="84"/>
      <c r="E3101" s="132" t="s">
        <v>29</v>
      </c>
      <c r="F3101" s="90">
        <v>45195</v>
      </c>
      <c r="G3101" s="85" t="s">
        <v>234</v>
      </c>
    </row>
    <row r="3102" spans="1:7" ht="12" customHeight="1" x14ac:dyDescent="0.15">
      <c r="A3102" s="83" t="s">
        <v>955</v>
      </c>
      <c r="B3102" s="83" t="str">
        <f>Input!$E$2</f>
        <v>2009 Fit</v>
      </c>
      <c r="C3102" s="43" t="s">
        <v>956</v>
      </c>
      <c r="D3102" s="84"/>
      <c r="E3102" s="132">
        <v>68660</v>
      </c>
      <c r="F3102" s="90">
        <v>45196</v>
      </c>
      <c r="G3102" s="85" t="s">
        <v>234</v>
      </c>
    </row>
    <row r="3103" spans="1:7" ht="12" customHeight="1" x14ac:dyDescent="0.15">
      <c r="A3103" s="83" t="s">
        <v>412</v>
      </c>
      <c r="B3103" s="83" t="s">
        <v>1150</v>
      </c>
      <c r="C3103" s="43" t="s">
        <v>1164</v>
      </c>
      <c r="D3103" s="84"/>
      <c r="E3103" s="132" t="s">
        <v>29</v>
      </c>
      <c r="F3103" s="90">
        <v>45197</v>
      </c>
      <c r="G3103" s="85" t="s">
        <v>234</v>
      </c>
    </row>
    <row r="3104" spans="1:7" ht="22.5" customHeight="1" x14ac:dyDescent="0.15">
      <c r="A3104" s="83" t="s">
        <v>438</v>
      </c>
      <c r="B3104" s="83" t="str">
        <f>Input!$E$2</f>
        <v>2009 Fit</v>
      </c>
      <c r="C3104" s="43" t="s">
        <v>1168</v>
      </c>
      <c r="D3104" s="84"/>
      <c r="E3104" s="132">
        <v>68660</v>
      </c>
      <c r="F3104" s="90">
        <v>45197</v>
      </c>
      <c r="G3104" s="85" t="s">
        <v>234</v>
      </c>
    </row>
    <row r="3105" spans="1:7" ht="22.5" customHeight="1" x14ac:dyDescent="0.15">
      <c r="A3105" s="83" t="s">
        <v>670</v>
      </c>
      <c r="B3105" s="83" t="s">
        <v>28</v>
      </c>
      <c r="C3105" s="43" t="s">
        <v>940</v>
      </c>
      <c r="D3105" s="125" t="s">
        <v>859</v>
      </c>
      <c r="E3105" s="132" t="s">
        <v>29</v>
      </c>
      <c r="F3105" s="90">
        <v>45197</v>
      </c>
      <c r="G3105" s="85" t="s">
        <v>234</v>
      </c>
    </row>
    <row r="3106" spans="1:7" ht="12" customHeight="1" x14ac:dyDescent="0.15">
      <c r="A3106" s="83" t="s">
        <v>443</v>
      </c>
      <c r="B3106" s="83" t="str">
        <f>Input!$E$2</f>
        <v>2009 Fit</v>
      </c>
      <c r="C3106" s="43" t="s">
        <v>1</v>
      </c>
      <c r="D3106" s="84"/>
      <c r="E3106" s="132">
        <v>69367</v>
      </c>
      <c r="F3106" s="90">
        <v>45199</v>
      </c>
      <c r="G3106" s="85" t="s">
        <v>234</v>
      </c>
    </row>
    <row r="3107" spans="1:7" ht="12" customHeight="1" x14ac:dyDescent="0.15">
      <c r="A3107" s="83" t="s">
        <v>1032</v>
      </c>
      <c r="B3107" s="83" t="str">
        <f>Input!$E$2</f>
        <v>2009 Fit</v>
      </c>
      <c r="C3107" s="43" t="s">
        <v>1165</v>
      </c>
      <c r="D3107" s="84"/>
      <c r="E3107" s="132">
        <v>69367</v>
      </c>
      <c r="F3107" s="90">
        <v>45200</v>
      </c>
      <c r="G3107" s="85" t="s">
        <v>234</v>
      </c>
    </row>
    <row r="3108" spans="1:7" ht="22.5" customHeight="1" x14ac:dyDescent="0.15">
      <c r="A3108" s="83" t="s">
        <v>479</v>
      </c>
      <c r="B3108" s="83" t="s">
        <v>1149</v>
      </c>
      <c r="C3108" s="43" t="s">
        <v>1035</v>
      </c>
      <c r="D3108" s="84"/>
      <c r="E3108" s="132" t="s">
        <v>29</v>
      </c>
      <c r="F3108" s="90">
        <v>45200</v>
      </c>
      <c r="G3108" s="85" t="s">
        <v>234</v>
      </c>
    </row>
    <row r="3109" spans="1:7" ht="12" customHeight="1" x14ac:dyDescent="0.15">
      <c r="A3109" s="83" t="s">
        <v>430</v>
      </c>
      <c r="B3109" s="83" t="str">
        <f>Input!$E$2</f>
        <v>2009 Fit</v>
      </c>
      <c r="C3109" s="43" t="s">
        <v>126</v>
      </c>
      <c r="D3109" s="84"/>
      <c r="E3109" s="132">
        <v>69382</v>
      </c>
      <c r="F3109" s="90">
        <v>45204</v>
      </c>
      <c r="G3109" s="85" t="s">
        <v>234</v>
      </c>
    </row>
    <row r="3110" spans="1:7" ht="12" customHeight="1" x14ac:dyDescent="0.15">
      <c r="A3110" s="83" t="s">
        <v>644</v>
      </c>
      <c r="B3110" s="83" t="s">
        <v>28</v>
      </c>
      <c r="C3110" s="43" t="s">
        <v>860</v>
      </c>
      <c r="D3110" s="125" t="s">
        <v>859</v>
      </c>
      <c r="E3110" s="132" t="s">
        <v>29</v>
      </c>
      <c r="F3110" s="90">
        <v>45205</v>
      </c>
      <c r="G3110" s="85" t="s">
        <v>234</v>
      </c>
    </row>
    <row r="3111" spans="1:7" ht="12" customHeight="1" x14ac:dyDescent="0.15">
      <c r="A3111" s="83" t="s">
        <v>837</v>
      </c>
      <c r="B3111" s="83" t="s">
        <v>28</v>
      </c>
      <c r="C3111" s="43" t="s">
        <v>842</v>
      </c>
      <c r="D3111" s="84"/>
      <c r="E3111" s="132" t="s">
        <v>29</v>
      </c>
      <c r="F3111" s="90">
        <v>45205</v>
      </c>
      <c r="G3111" s="85" t="s">
        <v>234</v>
      </c>
    </row>
    <row r="3112" spans="1:7" ht="12" customHeight="1" x14ac:dyDescent="0.15">
      <c r="A3112" s="83" t="s">
        <v>457</v>
      </c>
      <c r="B3112" s="83" t="s">
        <v>28</v>
      </c>
      <c r="C3112" s="43" t="s">
        <v>836</v>
      </c>
      <c r="D3112" s="84"/>
      <c r="E3112" s="132" t="s">
        <v>29</v>
      </c>
      <c r="F3112" s="90">
        <v>45207</v>
      </c>
      <c r="G3112" s="85" t="s">
        <v>234</v>
      </c>
    </row>
    <row r="3113" spans="1:7" ht="22.5" customHeight="1" x14ac:dyDescent="0.15">
      <c r="A3113" s="83" t="s">
        <v>419</v>
      </c>
      <c r="B3113" s="83" t="str">
        <f>Input!$E$2</f>
        <v>2009 Fit</v>
      </c>
      <c r="C3113" s="43" t="s">
        <v>1184</v>
      </c>
      <c r="D3113" s="84"/>
      <c r="E3113" s="132">
        <v>69384</v>
      </c>
      <c r="F3113" s="90">
        <v>45208</v>
      </c>
      <c r="G3113" s="85" t="s">
        <v>234</v>
      </c>
    </row>
    <row r="3114" spans="1:7" ht="33.75" customHeight="1" x14ac:dyDescent="0.15">
      <c r="A3114" s="83" t="s">
        <v>962</v>
      </c>
      <c r="B3114" s="83" t="s">
        <v>206</v>
      </c>
      <c r="C3114" s="43" t="s">
        <v>1138</v>
      </c>
      <c r="D3114" s="84"/>
      <c r="E3114" s="132" t="s">
        <v>29</v>
      </c>
      <c r="F3114" s="90">
        <v>45209</v>
      </c>
      <c r="G3114" s="85" t="s">
        <v>234</v>
      </c>
    </row>
    <row r="3115" spans="1:7" ht="33.75" customHeight="1" x14ac:dyDescent="0.15">
      <c r="A3115" s="83" t="s">
        <v>671</v>
      </c>
      <c r="B3115" s="83" t="s">
        <v>206</v>
      </c>
      <c r="C3115" s="43" t="s">
        <v>1182</v>
      </c>
      <c r="D3115" s="84"/>
      <c r="E3115" s="132" t="s">
        <v>29</v>
      </c>
      <c r="F3115" s="90">
        <v>45209</v>
      </c>
      <c r="G3115" s="85" t="s">
        <v>234</v>
      </c>
    </row>
    <row r="3116" spans="1:7" ht="33.75" customHeight="1" x14ac:dyDescent="0.15">
      <c r="A3116" s="83" t="s">
        <v>905</v>
      </c>
      <c r="B3116" s="83" t="s">
        <v>28</v>
      </c>
      <c r="C3116" s="43" t="s">
        <v>1175</v>
      </c>
      <c r="D3116" s="84"/>
      <c r="E3116" s="132" t="s">
        <v>29</v>
      </c>
      <c r="F3116" s="90">
        <v>45211</v>
      </c>
      <c r="G3116" s="85" t="s">
        <v>234</v>
      </c>
    </row>
    <row r="3117" spans="1:7" ht="12" customHeight="1" x14ac:dyDescent="0.15">
      <c r="A3117" s="83" t="s">
        <v>415</v>
      </c>
      <c r="B3117" s="83" t="s">
        <v>1150</v>
      </c>
      <c r="C3117" s="43" t="s">
        <v>1160</v>
      </c>
      <c r="D3117" s="84"/>
      <c r="E3117" s="132" t="s">
        <v>29</v>
      </c>
      <c r="F3117" s="90">
        <v>45213</v>
      </c>
      <c r="G3117" s="85" t="s">
        <v>234</v>
      </c>
    </row>
    <row r="3118" spans="1:7" ht="22.5" customHeight="1" x14ac:dyDescent="0.15">
      <c r="A3118" s="83" t="s">
        <v>1115</v>
      </c>
      <c r="B3118" s="83" t="str">
        <f>Input!$E$2</f>
        <v>2009 Fit</v>
      </c>
      <c r="C3118" s="43" t="s">
        <v>1144</v>
      </c>
      <c r="D3118" s="84"/>
      <c r="E3118" s="132">
        <v>69395</v>
      </c>
      <c r="F3118" s="90">
        <v>45213</v>
      </c>
      <c r="G3118" s="85" t="s">
        <v>234</v>
      </c>
    </row>
    <row r="3119" spans="1:7" ht="33.75" customHeight="1" x14ac:dyDescent="0.15">
      <c r="A3119" s="83" t="s">
        <v>1145</v>
      </c>
      <c r="B3119" s="83" t="str">
        <f>Input!$E$2</f>
        <v>2009 Fit</v>
      </c>
      <c r="C3119" s="43" t="s">
        <v>1146</v>
      </c>
      <c r="D3119" s="84"/>
      <c r="E3119" s="132">
        <v>69395</v>
      </c>
      <c r="F3119" s="90">
        <v>45213</v>
      </c>
      <c r="G3119" s="85" t="s">
        <v>234</v>
      </c>
    </row>
    <row r="3120" spans="1:7" ht="22.5" customHeight="1" x14ac:dyDescent="0.15">
      <c r="A3120" s="83" t="s">
        <v>863</v>
      </c>
      <c r="B3120" s="83" t="s">
        <v>28</v>
      </c>
      <c r="C3120" s="43" t="s">
        <v>1054</v>
      </c>
      <c r="D3120" s="84"/>
      <c r="E3120" s="132" t="s">
        <v>29</v>
      </c>
      <c r="F3120" s="90">
        <v>45214</v>
      </c>
      <c r="G3120" s="85" t="s">
        <v>234</v>
      </c>
    </row>
    <row r="3121" spans="1:7" ht="33.75" customHeight="1" x14ac:dyDescent="0.15">
      <c r="A3121" s="83" t="s">
        <v>1047</v>
      </c>
      <c r="B3121" s="83" t="s">
        <v>28</v>
      </c>
      <c r="C3121" s="43" t="s">
        <v>1101</v>
      </c>
      <c r="D3121" s="84"/>
      <c r="E3121" s="132" t="s">
        <v>29</v>
      </c>
      <c r="F3121" s="90">
        <v>45214</v>
      </c>
      <c r="G3121" s="85" t="s">
        <v>234</v>
      </c>
    </row>
    <row r="3122" spans="1:7" ht="33.75" customHeight="1" x14ac:dyDescent="0.15">
      <c r="A3122" s="83" t="s">
        <v>467</v>
      </c>
      <c r="B3122" s="83" t="s">
        <v>28</v>
      </c>
      <c r="C3122" s="43" t="s">
        <v>1190</v>
      </c>
      <c r="D3122" s="125" t="s">
        <v>859</v>
      </c>
      <c r="E3122" s="132" t="s">
        <v>29</v>
      </c>
      <c r="F3122" s="90">
        <v>45223</v>
      </c>
      <c r="G3122" s="85" t="s">
        <v>234</v>
      </c>
    </row>
    <row r="3123" spans="1:7" ht="12" customHeight="1" x14ac:dyDescent="0.15">
      <c r="A3123" s="83" t="s">
        <v>955</v>
      </c>
      <c r="B3123" s="83" t="str">
        <f>Input!$E$2</f>
        <v>2009 Fit</v>
      </c>
      <c r="C3123" s="43" t="s">
        <v>956</v>
      </c>
      <c r="D3123" s="84"/>
      <c r="E3123" s="132">
        <v>69702</v>
      </c>
      <c r="F3123" s="90">
        <v>45225</v>
      </c>
      <c r="G3123" s="85" t="s">
        <v>234</v>
      </c>
    </row>
    <row r="3124" spans="1:7" ht="22.5" customHeight="1" x14ac:dyDescent="0.15">
      <c r="A3124" s="83" t="s">
        <v>438</v>
      </c>
      <c r="B3124" s="83" t="str">
        <f>Input!$E$2</f>
        <v>2009 Fit</v>
      </c>
      <c r="C3124" s="43" t="s">
        <v>1168</v>
      </c>
      <c r="D3124" s="84"/>
      <c r="E3124" s="132">
        <v>69709</v>
      </c>
      <c r="F3124" s="90">
        <v>45227</v>
      </c>
      <c r="G3124" s="85" t="s">
        <v>234</v>
      </c>
    </row>
    <row r="3125" spans="1:7" ht="12" customHeight="1" x14ac:dyDescent="0.15">
      <c r="A3125" s="83" t="s">
        <v>644</v>
      </c>
      <c r="B3125" s="83" t="s">
        <v>28</v>
      </c>
      <c r="C3125" s="43" t="s">
        <v>860</v>
      </c>
      <c r="D3125" s="125" t="s">
        <v>859</v>
      </c>
      <c r="E3125" s="132" t="s">
        <v>29</v>
      </c>
      <c r="F3125" s="90">
        <v>45235</v>
      </c>
      <c r="G3125" s="85" t="s">
        <v>234</v>
      </c>
    </row>
    <row r="3126" spans="1:7" ht="12" customHeight="1" x14ac:dyDescent="0.15">
      <c r="A3126" s="83" t="s">
        <v>837</v>
      </c>
      <c r="B3126" s="83" t="s">
        <v>28</v>
      </c>
      <c r="C3126" s="43" t="s">
        <v>842</v>
      </c>
      <c r="D3126" s="84"/>
      <c r="E3126" s="132" t="s">
        <v>29</v>
      </c>
      <c r="F3126" s="90">
        <v>45235</v>
      </c>
      <c r="G3126" s="85" t="s">
        <v>234</v>
      </c>
    </row>
    <row r="3127" spans="1:7" ht="22.5" customHeight="1" x14ac:dyDescent="0.15">
      <c r="A3127" s="83" t="s">
        <v>398</v>
      </c>
      <c r="B3127" s="83" t="s">
        <v>1159</v>
      </c>
      <c r="C3127" s="43" t="s">
        <v>935</v>
      </c>
      <c r="D3127" s="84"/>
      <c r="E3127" s="132">
        <v>107</v>
      </c>
      <c r="F3127" s="90">
        <v>45236</v>
      </c>
      <c r="G3127" s="85" t="s">
        <v>234</v>
      </c>
    </row>
    <row r="3128" spans="1:7" ht="22.5" customHeight="1" x14ac:dyDescent="0.15">
      <c r="A3128" s="83" t="s">
        <v>777</v>
      </c>
      <c r="B3128" s="83" t="s">
        <v>1159</v>
      </c>
      <c r="C3128" s="43" t="s">
        <v>934</v>
      </c>
      <c r="D3128" s="84"/>
      <c r="E3128" s="132">
        <v>107</v>
      </c>
      <c r="F3128" s="90">
        <v>45236</v>
      </c>
      <c r="G3128" s="85" t="s">
        <v>234</v>
      </c>
    </row>
    <row r="3129" spans="1:7" ht="22.5" customHeight="1" x14ac:dyDescent="0.15">
      <c r="A3129" s="83" t="s">
        <v>400</v>
      </c>
      <c r="B3129" s="83" t="s">
        <v>1159</v>
      </c>
      <c r="C3129" s="43" t="s">
        <v>893</v>
      </c>
      <c r="D3129" s="84"/>
      <c r="E3129" s="132">
        <v>107</v>
      </c>
      <c r="F3129" s="90">
        <v>45236</v>
      </c>
      <c r="G3129" s="85" t="s">
        <v>234</v>
      </c>
    </row>
    <row r="3130" spans="1:7" ht="22.5" customHeight="1" x14ac:dyDescent="0.15">
      <c r="A3130" s="83" t="s">
        <v>458</v>
      </c>
      <c r="B3130" s="83" t="s">
        <v>28</v>
      </c>
      <c r="C3130" s="43" t="s">
        <v>498</v>
      </c>
      <c r="D3130" s="84"/>
      <c r="E3130" s="132" t="s">
        <v>29</v>
      </c>
      <c r="F3130" s="90">
        <v>45238</v>
      </c>
      <c r="G3130" s="85" t="s">
        <v>234</v>
      </c>
    </row>
    <row r="3131" spans="1:7" ht="12" customHeight="1" x14ac:dyDescent="0.15">
      <c r="A3131" s="83" t="s">
        <v>474</v>
      </c>
      <c r="B3131" s="83" t="s">
        <v>216</v>
      </c>
      <c r="C3131" s="43" t="s">
        <v>1099</v>
      </c>
      <c r="D3131" s="84"/>
      <c r="E3131" s="132" t="s">
        <v>29</v>
      </c>
      <c r="F3131" s="90">
        <v>45238</v>
      </c>
      <c r="G3131" s="85" t="s">
        <v>234</v>
      </c>
    </row>
    <row r="3132" spans="1:7" ht="33.75" customHeight="1" x14ac:dyDescent="0.15">
      <c r="A3132" s="83" t="s">
        <v>962</v>
      </c>
      <c r="B3132" s="83" t="s">
        <v>206</v>
      </c>
      <c r="C3132" s="43" t="s">
        <v>1138</v>
      </c>
      <c r="D3132" s="84"/>
      <c r="E3132" s="132" t="s">
        <v>29</v>
      </c>
      <c r="F3132" s="90">
        <v>45239</v>
      </c>
      <c r="G3132" s="85" t="s">
        <v>234</v>
      </c>
    </row>
    <row r="3133" spans="1:7" ht="22.5" customHeight="1" x14ac:dyDescent="0.15">
      <c r="A3133" s="83" t="s">
        <v>478</v>
      </c>
      <c r="B3133" s="83" t="s">
        <v>1149</v>
      </c>
      <c r="C3133" s="43" t="s">
        <v>1164</v>
      </c>
      <c r="D3133" s="84"/>
      <c r="E3133" s="132" t="s">
        <v>29</v>
      </c>
      <c r="F3133" s="90">
        <v>45239</v>
      </c>
      <c r="G3133" s="85" t="s">
        <v>234</v>
      </c>
    </row>
    <row r="3134" spans="1:7" ht="22.5" customHeight="1" x14ac:dyDescent="0.15">
      <c r="A3134" s="83" t="s">
        <v>659</v>
      </c>
      <c r="B3134" s="83" t="s">
        <v>28</v>
      </c>
      <c r="C3134" s="43" t="s">
        <v>1042</v>
      </c>
      <c r="D3134" s="84"/>
      <c r="E3134" s="132" t="s">
        <v>29</v>
      </c>
      <c r="F3134" s="90">
        <v>45242</v>
      </c>
      <c r="G3134" s="85" t="s">
        <v>234</v>
      </c>
    </row>
    <row r="3135" spans="1:7" ht="12" customHeight="1" x14ac:dyDescent="0.15">
      <c r="A3135" s="83" t="s">
        <v>413</v>
      </c>
      <c r="B3135" s="83" t="s">
        <v>1150</v>
      </c>
      <c r="C3135" s="43" t="s">
        <v>1035</v>
      </c>
      <c r="D3135" s="84"/>
      <c r="E3135" s="132" t="s">
        <v>29</v>
      </c>
      <c r="F3135" s="90">
        <v>45243</v>
      </c>
      <c r="G3135" s="85" t="s">
        <v>234</v>
      </c>
    </row>
    <row r="3136" spans="1:7" ht="22.5" customHeight="1" x14ac:dyDescent="0.15">
      <c r="A3136" s="83" t="s">
        <v>1145</v>
      </c>
      <c r="B3136" s="83" t="str">
        <f>Input!$E$2</f>
        <v>2009 Fit</v>
      </c>
      <c r="C3136" s="43" t="s">
        <v>1146</v>
      </c>
      <c r="D3136" s="84"/>
      <c r="E3136" s="132">
        <v>69395</v>
      </c>
      <c r="F3136" s="90">
        <v>45243</v>
      </c>
      <c r="G3136" s="85" t="s">
        <v>234</v>
      </c>
    </row>
    <row r="3137" spans="1:7" ht="22.5" customHeight="1" x14ac:dyDescent="0.15">
      <c r="A3137" s="83" t="s">
        <v>481</v>
      </c>
      <c r="B3137" s="83" t="s">
        <v>215</v>
      </c>
      <c r="C3137" s="43" t="s">
        <v>1063</v>
      </c>
      <c r="D3137" s="84"/>
      <c r="E3137" s="132" t="s">
        <v>29</v>
      </c>
      <c r="F3137" s="90">
        <v>45243</v>
      </c>
      <c r="G3137" s="85" t="s">
        <v>234</v>
      </c>
    </row>
    <row r="3138" spans="1:7" ht="33.75" customHeight="1" x14ac:dyDescent="0.2">
      <c r="A3138" s="83" t="s">
        <v>1047</v>
      </c>
      <c r="B3138" s="83" t="s">
        <v>28</v>
      </c>
      <c r="C3138" s="43" t="s">
        <v>1101</v>
      </c>
      <c r="D3138" s="84"/>
      <c r="E3138" s="132" t="s">
        <v>29</v>
      </c>
      <c r="F3138" s="90">
        <v>45244</v>
      </c>
      <c r="G3138" s="25" t="s">
        <v>234</v>
      </c>
    </row>
    <row r="3139" spans="1:7" ht="45" customHeight="1" x14ac:dyDescent="0.15">
      <c r="A3139" s="83" t="s">
        <v>438</v>
      </c>
      <c r="B3139" s="83" t="str">
        <f>Input!$E$2</f>
        <v>2009 Fit</v>
      </c>
      <c r="C3139" s="43" t="s">
        <v>1193</v>
      </c>
      <c r="D3139" s="84"/>
      <c r="E3139" s="132">
        <v>69812</v>
      </c>
      <c r="F3139" s="90">
        <v>45251</v>
      </c>
      <c r="G3139" s="85" t="s">
        <v>234</v>
      </c>
    </row>
    <row r="3140" spans="1:7" ht="12" customHeight="1" x14ac:dyDescent="0.15">
      <c r="A3140" s="83" t="s">
        <v>439</v>
      </c>
      <c r="B3140" s="83" t="str">
        <f>Input!$E$2</f>
        <v>2009 Fit</v>
      </c>
      <c r="C3140" s="43" t="s">
        <v>1194</v>
      </c>
      <c r="D3140" s="84"/>
      <c r="E3140" s="132">
        <v>69812</v>
      </c>
      <c r="F3140" s="90">
        <v>45251</v>
      </c>
      <c r="G3140" s="85" t="s">
        <v>234</v>
      </c>
    </row>
    <row r="3141" spans="1:7" ht="12" customHeight="1" x14ac:dyDescent="0.15">
      <c r="A3141" s="83" t="s">
        <v>435</v>
      </c>
      <c r="B3141" s="83" t="str">
        <f>Input!$E$2</f>
        <v>2009 Fit</v>
      </c>
      <c r="C3141" s="43" t="s">
        <v>285</v>
      </c>
      <c r="D3141" s="84"/>
      <c r="E3141" s="132">
        <v>69812</v>
      </c>
      <c r="F3141" s="136">
        <v>45252</v>
      </c>
      <c r="G3141" s="85" t="s">
        <v>234</v>
      </c>
    </row>
    <row r="3142" spans="1:7" ht="12" customHeight="1" x14ac:dyDescent="0.15">
      <c r="A3142" s="83" t="s">
        <v>465</v>
      </c>
      <c r="B3142" s="83" t="s">
        <v>28</v>
      </c>
      <c r="C3142" s="43" t="s">
        <v>960</v>
      </c>
      <c r="D3142" s="84"/>
      <c r="E3142" s="132" t="s">
        <v>29</v>
      </c>
      <c r="F3142" s="90">
        <v>45254</v>
      </c>
      <c r="G3142" s="85" t="s">
        <v>234</v>
      </c>
    </row>
    <row r="3143" spans="1:7" ht="12" customHeight="1" x14ac:dyDescent="0.15">
      <c r="A3143" s="83" t="s">
        <v>955</v>
      </c>
      <c r="B3143" s="83" t="str">
        <f>Input!$E$2</f>
        <v>2009 Fit</v>
      </c>
      <c r="C3143" s="43" t="s">
        <v>956</v>
      </c>
      <c r="D3143" s="84"/>
      <c r="E3143" s="132">
        <v>69812</v>
      </c>
      <c r="F3143" s="90">
        <v>45255</v>
      </c>
      <c r="G3143" s="85" t="s">
        <v>234</v>
      </c>
    </row>
    <row r="3144" spans="1:7" ht="22.5" customHeight="1" x14ac:dyDescent="0.15">
      <c r="A3144" s="83" t="s">
        <v>422</v>
      </c>
      <c r="B3144" s="83" t="s">
        <v>1157</v>
      </c>
      <c r="C3144" s="43" t="s">
        <v>10</v>
      </c>
      <c r="D3144" s="84"/>
      <c r="E3144" s="132">
        <v>69820</v>
      </c>
      <c r="F3144" s="90">
        <v>45256</v>
      </c>
      <c r="G3144" s="85" t="s">
        <v>234</v>
      </c>
    </row>
    <row r="3145" spans="1:7" ht="12" customHeight="1" x14ac:dyDescent="0.15">
      <c r="A3145" s="83" t="s">
        <v>1032</v>
      </c>
      <c r="B3145" s="83" t="s">
        <v>1157</v>
      </c>
      <c r="C3145" s="43" t="s">
        <v>1216</v>
      </c>
      <c r="D3145" s="84"/>
      <c r="E3145" s="132">
        <v>69820</v>
      </c>
      <c r="F3145" s="90">
        <v>45256</v>
      </c>
      <c r="G3145" s="85" t="s">
        <v>234</v>
      </c>
    </row>
    <row r="3146" spans="1:7" ht="12" customHeight="1" x14ac:dyDescent="0.15">
      <c r="A3146" s="83" t="s">
        <v>438</v>
      </c>
      <c r="B3146" s="83" t="s">
        <v>1157</v>
      </c>
      <c r="C3146" s="43" t="s">
        <v>1168</v>
      </c>
      <c r="D3146" s="84"/>
      <c r="E3146" s="132">
        <v>69820</v>
      </c>
      <c r="F3146" s="90">
        <v>45256</v>
      </c>
      <c r="G3146" s="85" t="s">
        <v>234</v>
      </c>
    </row>
    <row r="3147" spans="1:7" ht="12" customHeight="1" x14ac:dyDescent="0.15">
      <c r="A3147" s="83" t="s">
        <v>640</v>
      </c>
      <c r="B3147" s="83" t="s">
        <v>28</v>
      </c>
      <c r="C3147" s="43" t="s">
        <v>641</v>
      </c>
      <c r="D3147" s="84"/>
      <c r="E3147" s="132" t="s">
        <v>29</v>
      </c>
      <c r="F3147" s="90">
        <v>45256</v>
      </c>
      <c r="G3147" s="85" t="s">
        <v>234</v>
      </c>
    </row>
    <row r="3148" spans="1:7" ht="12" customHeight="1" x14ac:dyDescent="0.15">
      <c r="A3148" s="83" t="s">
        <v>644</v>
      </c>
      <c r="B3148" s="83" t="s">
        <v>28</v>
      </c>
      <c r="C3148" s="43" t="s">
        <v>860</v>
      </c>
      <c r="D3148" s="125" t="s">
        <v>859</v>
      </c>
      <c r="E3148" s="132" t="s">
        <v>29</v>
      </c>
      <c r="F3148" s="90">
        <v>45256</v>
      </c>
      <c r="G3148" s="85" t="s">
        <v>234</v>
      </c>
    </row>
    <row r="3149" spans="1:7" ht="12" customHeight="1" x14ac:dyDescent="0.15">
      <c r="A3149" s="83" t="s">
        <v>837</v>
      </c>
      <c r="B3149" s="83" t="s">
        <v>28</v>
      </c>
      <c r="C3149" s="43" t="s">
        <v>842</v>
      </c>
      <c r="D3149" s="84"/>
      <c r="E3149" s="132" t="s">
        <v>29</v>
      </c>
      <c r="F3149" s="90">
        <v>45256</v>
      </c>
      <c r="G3149" s="85" t="s">
        <v>234</v>
      </c>
    </row>
    <row r="3150" spans="1:7" ht="12" customHeight="1" x14ac:dyDescent="0.15">
      <c r="A3150" s="83" t="s">
        <v>477</v>
      </c>
      <c r="B3150" s="83" t="s">
        <v>199</v>
      </c>
      <c r="C3150" s="43" t="s">
        <v>1196</v>
      </c>
      <c r="D3150" s="84"/>
      <c r="E3150" s="132" t="s">
        <v>29</v>
      </c>
      <c r="F3150" s="90">
        <v>45257</v>
      </c>
      <c r="G3150" s="85" t="s">
        <v>234</v>
      </c>
    </row>
    <row r="3151" spans="1:7" ht="22.5" customHeight="1" x14ac:dyDescent="0.15">
      <c r="A3151" s="83" t="s">
        <v>463</v>
      </c>
      <c r="B3151" s="83" t="s">
        <v>28</v>
      </c>
      <c r="C3151" s="43" t="s">
        <v>675</v>
      </c>
      <c r="D3151" s="84"/>
      <c r="E3151" s="132" t="s">
        <v>29</v>
      </c>
      <c r="F3151" s="90">
        <v>45257</v>
      </c>
      <c r="G3151" s="85" t="s">
        <v>234</v>
      </c>
    </row>
    <row r="3152" spans="1:7" ht="12" customHeight="1" x14ac:dyDescent="0.15">
      <c r="A3152" s="83" t="s">
        <v>776</v>
      </c>
      <c r="B3152" s="83" t="s">
        <v>28</v>
      </c>
      <c r="C3152" s="43" t="s">
        <v>1198</v>
      </c>
      <c r="D3152" s="84"/>
      <c r="E3152" s="132" t="s">
        <v>29</v>
      </c>
      <c r="F3152" s="90">
        <v>45267</v>
      </c>
      <c r="G3152" s="85" t="s">
        <v>234</v>
      </c>
    </row>
    <row r="3153" spans="1:7" ht="22.5" customHeight="1" x14ac:dyDescent="0.15">
      <c r="A3153" s="83" t="s">
        <v>962</v>
      </c>
      <c r="B3153" s="83" t="s">
        <v>206</v>
      </c>
      <c r="C3153" s="43" t="s">
        <v>1200</v>
      </c>
      <c r="D3153" s="84"/>
      <c r="E3153" s="132" t="s">
        <v>29</v>
      </c>
      <c r="F3153" s="90">
        <v>45269</v>
      </c>
      <c r="G3153" s="85" t="s">
        <v>234</v>
      </c>
    </row>
    <row r="3154" spans="1:7" ht="12" customHeight="1" x14ac:dyDescent="0.15">
      <c r="A3154" s="83" t="s">
        <v>1032</v>
      </c>
      <c r="B3154" s="83" t="str">
        <f>Input!$E$2</f>
        <v>2009 Fit</v>
      </c>
      <c r="C3154" s="43" t="s">
        <v>1215</v>
      </c>
      <c r="D3154" s="84"/>
      <c r="E3154" s="132">
        <v>70342</v>
      </c>
      <c r="F3154" s="90">
        <v>45270</v>
      </c>
      <c r="G3154" s="85" t="s">
        <v>234</v>
      </c>
    </row>
    <row r="3155" spans="1:7" ht="12" customHeight="1" x14ac:dyDescent="0.15">
      <c r="A3155" s="83" t="s">
        <v>415</v>
      </c>
      <c r="B3155" s="83" t="s">
        <v>1150</v>
      </c>
      <c r="C3155" s="43" t="s">
        <v>1203</v>
      </c>
      <c r="D3155" s="84"/>
      <c r="E3155" s="132" t="s">
        <v>29</v>
      </c>
      <c r="F3155" s="90">
        <v>45273</v>
      </c>
      <c r="G3155" s="85" t="s">
        <v>234</v>
      </c>
    </row>
    <row r="3156" spans="1:7" ht="22.5" customHeight="1" x14ac:dyDescent="0.15">
      <c r="A3156" s="83" t="s">
        <v>1145</v>
      </c>
      <c r="B3156" s="83" t="str">
        <f>Input!$E$2</f>
        <v>2009 Fit</v>
      </c>
      <c r="C3156" s="43" t="s">
        <v>1146</v>
      </c>
      <c r="D3156" s="84"/>
      <c r="E3156" s="132">
        <v>70361</v>
      </c>
      <c r="F3156" s="90">
        <v>45273</v>
      </c>
      <c r="G3156" s="85" t="s">
        <v>234</v>
      </c>
    </row>
    <row r="3157" spans="1:7" ht="22.5" customHeight="1" x14ac:dyDescent="0.15">
      <c r="A3157" s="83" t="s">
        <v>863</v>
      </c>
      <c r="B3157" s="83" t="s">
        <v>28</v>
      </c>
      <c r="C3157" s="43" t="s">
        <v>1054</v>
      </c>
      <c r="D3157" s="84"/>
      <c r="E3157" s="132" t="s">
        <v>29</v>
      </c>
      <c r="F3157" s="90">
        <v>45273</v>
      </c>
      <c r="G3157" s="85" t="s">
        <v>234</v>
      </c>
    </row>
    <row r="3158" spans="1:7" ht="33.75" customHeight="1" x14ac:dyDescent="0.15">
      <c r="A3158" s="83" t="s">
        <v>1047</v>
      </c>
      <c r="B3158" s="83" t="s">
        <v>28</v>
      </c>
      <c r="C3158" s="43" t="s">
        <v>1101</v>
      </c>
      <c r="D3158" s="84"/>
      <c r="E3158" s="132" t="s">
        <v>29</v>
      </c>
      <c r="F3158" s="90">
        <v>45273</v>
      </c>
      <c r="G3158" s="85" t="s">
        <v>234</v>
      </c>
    </row>
    <row r="3159" spans="1:7" ht="12" customHeight="1" x14ac:dyDescent="0.15">
      <c r="A3159" s="83" t="s">
        <v>457</v>
      </c>
      <c r="B3159" s="83" t="s">
        <v>28</v>
      </c>
      <c r="C3159" s="43" t="s">
        <v>836</v>
      </c>
      <c r="D3159" s="84"/>
      <c r="E3159" s="132" t="s">
        <v>29</v>
      </c>
      <c r="F3159" s="90">
        <v>45277</v>
      </c>
      <c r="G3159" s="85" t="s">
        <v>234</v>
      </c>
    </row>
    <row r="3160" spans="1:7" ht="22.5" customHeight="1" x14ac:dyDescent="0.15">
      <c r="A3160" s="83" t="s">
        <v>882</v>
      </c>
      <c r="B3160" s="83" t="s">
        <v>215</v>
      </c>
      <c r="C3160" s="43" t="s">
        <v>883</v>
      </c>
      <c r="D3160" s="125" t="s">
        <v>859</v>
      </c>
      <c r="E3160" s="132" t="s">
        <v>29</v>
      </c>
      <c r="F3160" s="136">
        <v>45278</v>
      </c>
      <c r="G3160" s="85" t="s">
        <v>234</v>
      </c>
    </row>
    <row r="3161" spans="1:7" ht="12" customHeight="1" x14ac:dyDescent="0.15">
      <c r="A3161" s="83" t="s">
        <v>1032</v>
      </c>
      <c r="B3161" s="83" t="str">
        <f>Input!$E$2</f>
        <v>2009 Fit</v>
      </c>
      <c r="C3161" s="43" t="s">
        <v>1165</v>
      </c>
      <c r="D3161" s="116" t="s">
        <v>859</v>
      </c>
      <c r="E3161" s="132">
        <v>70374</v>
      </c>
      <c r="F3161" s="90">
        <v>45280</v>
      </c>
      <c r="G3161" s="85" t="s">
        <v>234</v>
      </c>
    </row>
    <row r="3162" spans="1:7" ht="33.75" customHeight="1" x14ac:dyDescent="0.15">
      <c r="A3162" s="83" t="s">
        <v>437</v>
      </c>
      <c r="B3162" s="83" t="str">
        <f>Input!$E$2</f>
        <v>2009 Fit</v>
      </c>
      <c r="C3162" s="43" t="s">
        <v>1204</v>
      </c>
      <c r="D3162" s="116" t="s">
        <v>859</v>
      </c>
      <c r="E3162" s="132">
        <v>70374</v>
      </c>
      <c r="F3162" s="90">
        <v>45280</v>
      </c>
      <c r="G3162" s="85" t="s">
        <v>234</v>
      </c>
    </row>
    <row r="3163" spans="1:7" ht="12" customHeight="1" x14ac:dyDescent="0.15">
      <c r="A3163" s="83" t="s">
        <v>955</v>
      </c>
      <c r="B3163" s="83" t="str">
        <f>Input!$E$2</f>
        <v>2009 Fit</v>
      </c>
      <c r="C3163" s="43" t="s">
        <v>956</v>
      </c>
      <c r="D3163" s="84"/>
      <c r="E3163" s="132">
        <v>70374</v>
      </c>
      <c r="F3163" s="90">
        <v>45285</v>
      </c>
      <c r="G3163" s="85" t="s">
        <v>234</v>
      </c>
    </row>
    <row r="3164" spans="1:7" ht="12" customHeight="1" x14ac:dyDescent="0.15">
      <c r="A3164" s="83" t="s">
        <v>644</v>
      </c>
      <c r="B3164" s="83" t="s">
        <v>28</v>
      </c>
      <c r="C3164" s="43" t="s">
        <v>860</v>
      </c>
      <c r="D3164" s="125" t="s">
        <v>859</v>
      </c>
      <c r="E3164" s="132" t="s">
        <v>29</v>
      </c>
      <c r="F3164" s="90">
        <v>45285</v>
      </c>
      <c r="G3164" s="85" t="s">
        <v>234</v>
      </c>
    </row>
    <row r="3165" spans="1:7" ht="12" customHeight="1" x14ac:dyDescent="0.15">
      <c r="A3165" s="83" t="s">
        <v>837</v>
      </c>
      <c r="B3165" s="83" t="s">
        <v>28</v>
      </c>
      <c r="C3165" s="43" t="s">
        <v>842</v>
      </c>
      <c r="D3165" s="84"/>
      <c r="E3165" s="132" t="s">
        <v>29</v>
      </c>
      <c r="F3165" s="90">
        <v>45285</v>
      </c>
      <c r="G3165" s="85" t="s">
        <v>234</v>
      </c>
    </row>
    <row r="3166" spans="1:7" ht="22.5" customHeight="1" x14ac:dyDescent="0.15">
      <c r="A3166" s="83" t="s">
        <v>438</v>
      </c>
      <c r="B3166" s="83" t="str">
        <f>Input!$E$2</f>
        <v>2009 Fit</v>
      </c>
      <c r="C3166" s="43" t="s">
        <v>1168</v>
      </c>
      <c r="D3166" s="84"/>
      <c r="E3166" s="132">
        <v>70374</v>
      </c>
      <c r="F3166" s="90">
        <v>45286</v>
      </c>
      <c r="G3166" s="85" t="s">
        <v>234</v>
      </c>
    </row>
    <row r="3167" spans="1:7" ht="22.5" customHeight="1" x14ac:dyDescent="0.15">
      <c r="A3167" s="83" t="s">
        <v>412</v>
      </c>
      <c r="B3167" s="83" t="s">
        <v>1150</v>
      </c>
      <c r="C3167" s="43" t="s">
        <v>1164</v>
      </c>
      <c r="D3167" s="84"/>
      <c r="E3167" s="132" t="s">
        <v>29</v>
      </c>
      <c r="F3167" s="90">
        <v>45287</v>
      </c>
      <c r="G3167" s="85" t="s">
        <v>234</v>
      </c>
    </row>
    <row r="3168" spans="1:7" ht="67.5" customHeight="1" x14ac:dyDescent="0.15">
      <c r="A3168" s="83" t="s">
        <v>472</v>
      </c>
      <c r="B3168" s="83" t="s">
        <v>215</v>
      </c>
      <c r="C3168" s="43" t="s">
        <v>1206</v>
      </c>
      <c r="D3168" s="125" t="s">
        <v>859</v>
      </c>
      <c r="E3168" s="132" t="s">
        <v>29</v>
      </c>
      <c r="F3168" s="90">
        <v>45287</v>
      </c>
      <c r="G3168" s="85" t="s">
        <v>234</v>
      </c>
    </row>
    <row r="3169" spans="1:7" ht="78.75" customHeight="1" x14ac:dyDescent="0.15">
      <c r="A3169" s="83" t="s">
        <v>685</v>
      </c>
      <c r="B3169" s="83" t="s">
        <v>28</v>
      </c>
      <c r="C3169" s="43" t="s">
        <v>1181</v>
      </c>
      <c r="D3169" s="84"/>
      <c r="E3169" s="132" t="s">
        <v>29</v>
      </c>
      <c r="F3169" s="90">
        <v>45288</v>
      </c>
      <c r="G3169" s="85" t="s">
        <v>234</v>
      </c>
    </row>
    <row r="3170" spans="1:7" ht="12" customHeight="1" x14ac:dyDescent="0.15">
      <c r="A3170" s="83" t="s">
        <v>670</v>
      </c>
      <c r="B3170" s="83" t="s">
        <v>28</v>
      </c>
      <c r="C3170" s="43" t="s">
        <v>940</v>
      </c>
      <c r="D3170" s="125" t="s">
        <v>859</v>
      </c>
      <c r="E3170" s="132" t="s">
        <v>29</v>
      </c>
      <c r="F3170" s="90">
        <v>45288</v>
      </c>
      <c r="G3170" s="85" t="s">
        <v>234</v>
      </c>
    </row>
    <row r="3171" spans="1:7" ht="22.5" customHeight="1" x14ac:dyDescent="0.15">
      <c r="A3171" s="83" t="s">
        <v>479</v>
      </c>
      <c r="B3171" s="83" t="s">
        <v>1149</v>
      </c>
      <c r="C3171" s="43" t="s">
        <v>1035</v>
      </c>
      <c r="D3171" s="84"/>
      <c r="E3171" s="132" t="s">
        <v>29</v>
      </c>
      <c r="F3171" s="90">
        <v>45289</v>
      </c>
      <c r="G3171" s="85" t="s">
        <v>234</v>
      </c>
    </row>
    <row r="3172" spans="1:7" ht="12" customHeight="1" x14ac:dyDescent="0.15">
      <c r="A3172" s="83" t="s">
        <v>458</v>
      </c>
      <c r="B3172" s="83" t="s">
        <v>28</v>
      </c>
      <c r="C3172" s="43" t="s">
        <v>498</v>
      </c>
      <c r="D3172" s="84"/>
      <c r="E3172" s="132" t="s">
        <v>29</v>
      </c>
      <c r="F3172" s="90">
        <v>45298</v>
      </c>
      <c r="G3172" s="85" t="s">
        <v>234</v>
      </c>
    </row>
    <row r="3173" spans="1:7" ht="45" customHeight="1" x14ac:dyDescent="0.15">
      <c r="A3173" s="83" t="s">
        <v>962</v>
      </c>
      <c r="B3173" s="83" t="s">
        <v>206</v>
      </c>
      <c r="C3173" s="43" t="s">
        <v>1200</v>
      </c>
      <c r="D3173" s="84"/>
      <c r="E3173" s="132" t="s">
        <v>29</v>
      </c>
      <c r="F3173" s="90">
        <v>45299</v>
      </c>
      <c r="G3173" s="85" t="s">
        <v>234</v>
      </c>
    </row>
    <row r="3174" spans="1:7" ht="12" customHeight="1" x14ac:dyDescent="0.15">
      <c r="A3174" s="83" t="s">
        <v>1145</v>
      </c>
      <c r="B3174" s="83" t="str">
        <f>Input!$E$2</f>
        <v>2009 Fit</v>
      </c>
      <c r="C3174" s="43" t="s">
        <v>1146</v>
      </c>
      <c r="D3174" s="84"/>
      <c r="E3174" s="132">
        <v>70410</v>
      </c>
      <c r="F3174" s="90">
        <v>45303</v>
      </c>
      <c r="G3174" s="85" t="s">
        <v>234</v>
      </c>
    </row>
    <row r="3175" spans="1:7" ht="33.75" customHeight="1" x14ac:dyDescent="0.15">
      <c r="A3175" s="83" t="s">
        <v>1047</v>
      </c>
      <c r="B3175" s="83" t="s">
        <v>28</v>
      </c>
      <c r="C3175" s="43" t="s">
        <v>1101</v>
      </c>
      <c r="D3175" s="84"/>
      <c r="E3175" s="132" t="s">
        <v>29</v>
      </c>
      <c r="F3175" s="90">
        <v>45303</v>
      </c>
      <c r="G3175" s="85" t="s">
        <v>234</v>
      </c>
    </row>
    <row r="3176" spans="1:7" ht="33.75" customHeight="1" x14ac:dyDescent="0.15">
      <c r="A3176" s="83" t="s">
        <v>1115</v>
      </c>
      <c r="B3176" s="83" t="str">
        <f>Input!$E$2</f>
        <v>2009 Fit</v>
      </c>
      <c r="C3176" s="43" t="s">
        <v>1144</v>
      </c>
      <c r="D3176" s="84"/>
      <c r="E3176" s="132">
        <v>70410</v>
      </c>
      <c r="F3176" s="90">
        <v>45304</v>
      </c>
      <c r="G3176" s="85" t="s">
        <v>234</v>
      </c>
    </row>
    <row r="3177" spans="1:7" ht="45" customHeight="1" x14ac:dyDescent="0.2">
      <c r="A3177" s="83" t="s">
        <v>769</v>
      </c>
      <c r="B3177" s="83" t="s">
        <v>199</v>
      </c>
      <c r="C3177" s="43" t="s">
        <v>1208</v>
      </c>
      <c r="D3177" s="125" t="s">
        <v>859</v>
      </c>
      <c r="E3177" s="132" t="s">
        <v>29</v>
      </c>
      <c r="F3177" s="90">
        <v>45306</v>
      </c>
      <c r="G3177" s="25" t="s">
        <v>234</v>
      </c>
    </row>
    <row r="3178" spans="1:7" ht="33.75" customHeight="1" x14ac:dyDescent="0.15">
      <c r="A3178" s="83" t="s">
        <v>980</v>
      </c>
      <c r="B3178" s="83" t="s">
        <v>199</v>
      </c>
      <c r="C3178" s="43" t="s">
        <v>1207</v>
      </c>
      <c r="D3178" s="125" t="s">
        <v>859</v>
      </c>
      <c r="E3178" s="132" t="s">
        <v>29</v>
      </c>
      <c r="F3178" s="90">
        <v>45306</v>
      </c>
      <c r="G3178" s="85" t="s">
        <v>234</v>
      </c>
    </row>
    <row r="3179" spans="1:7" ht="12" customHeight="1" x14ac:dyDescent="0.15">
      <c r="A3179" s="83" t="s">
        <v>955</v>
      </c>
      <c r="B3179" s="83" t="str">
        <f>Input!$E$2</f>
        <v>2009 Fit</v>
      </c>
      <c r="C3179" s="43" t="s">
        <v>956</v>
      </c>
      <c r="D3179" s="84"/>
      <c r="E3179" s="132">
        <v>70584</v>
      </c>
      <c r="F3179" s="90">
        <v>45315</v>
      </c>
      <c r="G3179" s="85" t="s">
        <v>234</v>
      </c>
    </row>
    <row r="3180" spans="1:7" ht="12" customHeight="1" x14ac:dyDescent="0.15">
      <c r="A3180" s="83" t="s">
        <v>644</v>
      </c>
      <c r="B3180" s="83" t="s">
        <v>28</v>
      </c>
      <c r="C3180" s="43" t="s">
        <v>860</v>
      </c>
      <c r="D3180" s="125" t="s">
        <v>859</v>
      </c>
      <c r="E3180" s="132" t="s">
        <v>29</v>
      </c>
      <c r="F3180" s="90">
        <v>45315</v>
      </c>
      <c r="G3180" s="85" t="s">
        <v>234</v>
      </c>
    </row>
    <row r="3181" spans="1:7" ht="12" customHeight="1" x14ac:dyDescent="0.15">
      <c r="A3181" s="83" t="s">
        <v>837</v>
      </c>
      <c r="B3181" s="83" t="s">
        <v>28</v>
      </c>
      <c r="C3181" s="43" t="s">
        <v>842</v>
      </c>
      <c r="D3181" s="84"/>
      <c r="E3181" s="132" t="s">
        <v>29</v>
      </c>
      <c r="F3181" s="90">
        <v>45315</v>
      </c>
      <c r="G3181" s="85" t="s">
        <v>234</v>
      </c>
    </row>
    <row r="3182" spans="1:7" ht="22.5" customHeight="1" x14ac:dyDescent="0.15">
      <c r="A3182" s="83" t="s">
        <v>438</v>
      </c>
      <c r="B3182" s="83" t="str">
        <f>Input!$E$2</f>
        <v>2009 Fit</v>
      </c>
      <c r="C3182" s="43" t="s">
        <v>1168</v>
      </c>
      <c r="D3182" s="84"/>
      <c r="E3182" s="132">
        <v>70584</v>
      </c>
      <c r="F3182" s="90">
        <v>45316</v>
      </c>
      <c r="G3182" s="85" t="s">
        <v>234</v>
      </c>
    </row>
    <row r="3183" spans="1:7" ht="90" customHeight="1" x14ac:dyDescent="0.15">
      <c r="A3183" s="83" t="s">
        <v>1049</v>
      </c>
      <c r="B3183" s="83" t="s">
        <v>199</v>
      </c>
      <c r="C3183" s="43" t="s">
        <v>1117</v>
      </c>
      <c r="D3183" s="125"/>
      <c r="E3183" s="132" t="s">
        <v>29</v>
      </c>
      <c r="F3183" s="90">
        <v>45318</v>
      </c>
      <c r="G3183" s="85" t="s">
        <v>234</v>
      </c>
    </row>
    <row r="3184" spans="1:7" ht="22.5" customHeight="1" x14ac:dyDescent="0.15">
      <c r="A3184" s="83" t="s">
        <v>1148</v>
      </c>
      <c r="B3184" s="83" t="s">
        <v>28</v>
      </c>
      <c r="C3184" s="43" t="s">
        <v>1052</v>
      </c>
      <c r="D3184" s="84"/>
      <c r="E3184" s="132" t="s">
        <v>29</v>
      </c>
      <c r="F3184" s="90">
        <v>45324</v>
      </c>
      <c r="G3184" s="85" t="s">
        <v>234</v>
      </c>
    </row>
    <row r="3185" spans="1:7" ht="12" customHeight="1" x14ac:dyDescent="0.15">
      <c r="A3185" s="83" t="s">
        <v>1032</v>
      </c>
      <c r="B3185" s="83" t="str">
        <f>Input!$E$2</f>
        <v>2009 Fit</v>
      </c>
      <c r="C3185" s="43" t="s">
        <v>1216</v>
      </c>
      <c r="D3185" s="116" t="s">
        <v>859</v>
      </c>
      <c r="E3185" s="132">
        <v>70610</v>
      </c>
      <c r="F3185" s="90">
        <v>45328</v>
      </c>
      <c r="G3185" s="85" t="s">
        <v>234</v>
      </c>
    </row>
    <row r="3186" spans="1:7" ht="22.5" customHeight="1" x14ac:dyDescent="0.15">
      <c r="A3186" s="83" t="s">
        <v>962</v>
      </c>
      <c r="B3186" s="83" t="s">
        <v>206</v>
      </c>
      <c r="C3186" s="43" t="s">
        <v>1200</v>
      </c>
      <c r="D3186" s="84"/>
      <c r="E3186" s="132" t="s">
        <v>29</v>
      </c>
      <c r="F3186" s="90">
        <v>45329</v>
      </c>
      <c r="G3186" s="85" t="s">
        <v>234</v>
      </c>
    </row>
    <row r="3187" spans="1:7" ht="22.5" customHeight="1" x14ac:dyDescent="0.15">
      <c r="A3187" s="83" t="s">
        <v>478</v>
      </c>
      <c r="B3187" s="83" t="s">
        <v>1149</v>
      </c>
      <c r="C3187" s="43" t="s">
        <v>1213</v>
      </c>
      <c r="D3187" s="84"/>
      <c r="E3187" s="132" t="s">
        <v>29</v>
      </c>
      <c r="F3187" s="90">
        <v>45329</v>
      </c>
      <c r="G3187" s="85" t="s">
        <v>234</v>
      </c>
    </row>
    <row r="3188" spans="1:7" ht="12" customHeight="1" x14ac:dyDescent="0.15">
      <c r="A3188" s="83" t="s">
        <v>1145</v>
      </c>
      <c r="B3188" s="83" t="str">
        <f>Input!$E$2</f>
        <v>2009 Fit</v>
      </c>
      <c r="C3188" s="43" t="s">
        <v>1146</v>
      </c>
      <c r="D3188" s="84"/>
      <c r="E3188" s="132">
        <v>70616</v>
      </c>
      <c r="F3188" s="90">
        <v>45333</v>
      </c>
      <c r="G3188" s="85" t="s">
        <v>234</v>
      </c>
    </row>
    <row r="3189" spans="1:7" ht="22.5" customHeight="1" x14ac:dyDescent="0.15">
      <c r="A3189" s="83" t="s">
        <v>863</v>
      </c>
      <c r="B3189" s="83" t="s">
        <v>28</v>
      </c>
      <c r="C3189" s="43" t="s">
        <v>1054</v>
      </c>
      <c r="D3189" s="84"/>
      <c r="E3189" s="132" t="s">
        <v>29</v>
      </c>
      <c r="F3189" s="90">
        <v>45333</v>
      </c>
      <c r="G3189" s="85" t="s">
        <v>234</v>
      </c>
    </row>
    <row r="3190" spans="1:7" ht="33.75" customHeight="1" x14ac:dyDescent="0.15">
      <c r="A3190" s="83" t="s">
        <v>1047</v>
      </c>
      <c r="B3190" s="83" t="s">
        <v>28</v>
      </c>
      <c r="C3190" s="43" t="s">
        <v>1101</v>
      </c>
      <c r="D3190" s="84"/>
      <c r="E3190" s="132" t="s">
        <v>29</v>
      </c>
      <c r="F3190" s="90">
        <v>45333</v>
      </c>
      <c r="G3190" s="85" t="s">
        <v>234</v>
      </c>
    </row>
    <row r="3191" spans="1:7" ht="22.5" customHeight="1" x14ac:dyDescent="0.15">
      <c r="A3191" s="83" t="s">
        <v>438</v>
      </c>
      <c r="B3191" s="83" t="str">
        <f>Input!$E$2</f>
        <v>2009 Fit</v>
      </c>
      <c r="C3191" s="43" t="s">
        <v>1168</v>
      </c>
      <c r="D3191" s="84"/>
      <c r="E3191" s="132">
        <v>70623</v>
      </c>
      <c r="F3191" s="90">
        <v>45338</v>
      </c>
      <c r="G3191" s="85" t="s">
        <v>234</v>
      </c>
    </row>
    <row r="3192" spans="1:7" ht="12" customHeight="1" x14ac:dyDescent="0.15">
      <c r="A3192" s="83" t="s">
        <v>465</v>
      </c>
      <c r="B3192" s="83" t="s">
        <v>28</v>
      </c>
      <c r="C3192" s="43" t="s">
        <v>960</v>
      </c>
      <c r="D3192" s="84"/>
      <c r="E3192" s="132" t="s">
        <v>29</v>
      </c>
      <c r="F3192" s="90">
        <v>45339</v>
      </c>
      <c r="G3192" s="85" t="s">
        <v>234</v>
      </c>
    </row>
    <row r="3193" spans="1:7" ht="12" customHeight="1" x14ac:dyDescent="0.15">
      <c r="A3193" s="83" t="s">
        <v>644</v>
      </c>
      <c r="B3193" s="83" t="s">
        <v>28</v>
      </c>
      <c r="C3193" s="43" t="s">
        <v>860</v>
      </c>
      <c r="D3193" s="125" t="s">
        <v>859</v>
      </c>
      <c r="E3193" s="132" t="s">
        <v>29</v>
      </c>
      <c r="F3193" s="90">
        <v>45339</v>
      </c>
      <c r="G3193" s="85" t="s">
        <v>234</v>
      </c>
    </row>
    <row r="3194" spans="1:7" ht="12" customHeight="1" x14ac:dyDescent="0.15">
      <c r="A3194" s="83" t="s">
        <v>837</v>
      </c>
      <c r="B3194" s="83" t="s">
        <v>28</v>
      </c>
      <c r="C3194" s="43" t="s">
        <v>842</v>
      </c>
      <c r="D3194" s="84"/>
      <c r="E3194" s="132" t="s">
        <v>29</v>
      </c>
      <c r="F3194" s="90">
        <v>45339</v>
      </c>
      <c r="G3194" s="85" t="s">
        <v>234</v>
      </c>
    </row>
    <row r="3195" spans="1:7" ht="12" customHeight="1" x14ac:dyDescent="0.15">
      <c r="A3195" s="83" t="s">
        <v>457</v>
      </c>
      <c r="B3195" s="83" t="s">
        <v>28</v>
      </c>
      <c r="C3195" s="43" t="s">
        <v>836</v>
      </c>
      <c r="D3195" s="84"/>
      <c r="E3195" s="132" t="s">
        <v>29</v>
      </c>
      <c r="F3195" s="90">
        <v>45340</v>
      </c>
      <c r="G3195" s="85" t="s">
        <v>234</v>
      </c>
    </row>
    <row r="3196" spans="1:7" ht="12" customHeight="1" x14ac:dyDescent="0.15">
      <c r="A3196" s="83" t="s">
        <v>463</v>
      </c>
      <c r="B3196" s="83" t="s">
        <v>28</v>
      </c>
      <c r="C3196" s="43" t="s">
        <v>675</v>
      </c>
      <c r="D3196" s="84"/>
      <c r="E3196" s="132" t="s">
        <v>29</v>
      </c>
      <c r="F3196" s="90">
        <v>45340</v>
      </c>
      <c r="G3196" s="85" t="s">
        <v>234</v>
      </c>
    </row>
    <row r="3197" spans="1:7" ht="33.75" customHeight="1" x14ac:dyDescent="0.15">
      <c r="A3197" s="83" t="s">
        <v>1055</v>
      </c>
      <c r="B3197" s="83" t="s">
        <v>827</v>
      </c>
      <c r="C3197" s="43" t="s">
        <v>1172</v>
      </c>
      <c r="D3197" s="84"/>
      <c r="E3197" s="132" t="s">
        <v>29</v>
      </c>
      <c r="F3197" s="90">
        <v>45340</v>
      </c>
      <c r="G3197" s="85" t="s">
        <v>234</v>
      </c>
    </row>
    <row r="3198" spans="1:7" ht="33.75" customHeight="1" x14ac:dyDescent="0.15">
      <c r="A3198" s="83" t="s">
        <v>428</v>
      </c>
      <c r="B3198" s="83" t="str">
        <f>Input!$E$2</f>
        <v>2009 Fit</v>
      </c>
      <c r="C3198" s="43" t="s">
        <v>1171</v>
      </c>
      <c r="D3198" s="84"/>
      <c r="E3198" s="132">
        <v>70647</v>
      </c>
      <c r="F3198" s="90">
        <v>45342</v>
      </c>
      <c r="G3198" s="85" t="s">
        <v>234</v>
      </c>
    </row>
    <row r="3199" spans="1:7" ht="12" customHeight="1" x14ac:dyDescent="0.15">
      <c r="A3199" s="83" t="s">
        <v>431</v>
      </c>
      <c r="B3199" s="83" t="str">
        <f>Input!$E$2</f>
        <v>2009 Fit</v>
      </c>
      <c r="C3199" s="43" t="s">
        <v>1218</v>
      </c>
      <c r="D3199" s="84"/>
      <c r="E3199" s="132">
        <v>70647</v>
      </c>
      <c r="F3199" s="90">
        <v>45342</v>
      </c>
      <c r="G3199" s="85" t="s">
        <v>234</v>
      </c>
    </row>
    <row r="3200" spans="1:7" ht="22.5" customHeight="1" x14ac:dyDescent="0.15">
      <c r="A3200" s="83" t="s">
        <v>955</v>
      </c>
      <c r="B3200" s="83" t="str">
        <f>Input!$E$2</f>
        <v>2009 Fit</v>
      </c>
      <c r="C3200" s="43" t="s">
        <v>956</v>
      </c>
      <c r="D3200" s="84"/>
      <c r="E3200" s="132">
        <v>70647</v>
      </c>
      <c r="F3200" s="90">
        <v>45342</v>
      </c>
      <c r="G3200" s="85" t="s">
        <v>234</v>
      </c>
    </row>
    <row r="3201" spans="1:7" ht="12" customHeight="1" x14ac:dyDescent="0.15">
      <c r="A3201" s="83" t="s">
        <v>1032</v>
      </c>
      <c r="B3201" s="83" t="str">
        <f>Input!$E$2</f>
        <v>2009 Fit</v>
      </c>
      <c r="C3201" s="43" t="s">
        <v>1219</v>
      </c>
      <c r="D3201" s="116" t="s">
        <v>859</v>
      </c>
      <c r="E3201" s="132">
        <v>70647</v>
      </c>
      <c r="F3201" s="90">
        <v>45342</v>
      </c>
      <c r="G3201" s="85" t="s">
        <v>234</v>
      </c>
    </row>
    <row r="3202" spans="1:7" ht="12" customHeight="1" x14ac:dyDescent="0.15">
      <c r="A3202" s="83" t="s">
        <v>1032</v>
      </c>
      <c r="B3202" s="83" t="str">
        <f>Input!$E$2</f>
        <v>2009 Fit</v>
      </c>
      <c r="C3202" s="43" t="s">
        <v>1220</v>
      </c>
      <c r="D3202" s="116" t="s">
        <v>859</v>
      </c>
      <c r="E3202" s="132">
        <v>70990</v>
      </c>
      <c r="F3202" s="90">
        <v>45348</v>
      </c>
      <c r="G3202" s="85" t="s">
        <v>234</v>
      </c>
    </row>
    <row r="3203" spans="1:7" ht="22.5" customHeight="1" x14ac:dyDescent="0.15">
      <c r="A3203" s="83" t="s">
        <v>640</v>
      </c>
      <c r="B3203" s="83" t="s">
        <v>28</v>
      </c>
      <c r="C3203" s="43" t="s">
        <v>641</v>
      </c>
      <c r="D3203" s="84"/>
      <c r="E3203" s="132" t="s">
        <v>29</v>
      </c>
      <c r="F3203" s="90">
        <v>45348</v>
      </c>
      <c r="G3203" s="85" t="s">
        <v>234</v>
      </c>
    </row>
    <row r="3204" spans="1:7" ht="12.75" customHeight="1" x14ac:dyDescent="0.2">
      <c r="A3204" s="113" t="s">
        <v>887</v>
      </c>
      <c r="B3204" s="113" t="s">
        <v>1157</v>
      </c>
      <c r="C3204" s="78" t="s">
        <v>1224</v>
      </c>
      <c r="E3204" s="131">
        <v>71009</v>
      </c>
      <c r="F3204" s="136">
        <v>45349</v>
      </c>
      <c r="G3204" s="25" t="s">
        <v>234</v>
      </c>
    </row>
    <row r="3205" spans="1:7" ht="12" customHeight="1" x14ac:dyDescent="0.2">
      <c r="A3205" s="113" t="s">
        <v>887</v>
      </c>
      <c r="B3205" s="113" t="s">
        <v>1157</v>
      </c>
      <c r="C3205" s="78" t="s">
        <v>1225</v>
      </c>
      <c r="E3205" s="131">
        <v>71009</v>
      </c>
      <c r="F3205" s="136">
        <v>45350</v>
      </c>
      <c r="G3205" s="25" t="s">
        <v>234</v>
      </c>
    </row>
    <row r="3206" spans="1:7" ht="33.75" customHeight="1" x14ac:dyDescent="0.2">
      <c r="A3206" s="113" t="s">
        <v>412</v>
      </c>
      <c r="B3206" s="113" t="s">
        <v>1150</v>
      </c>
      <c r="C3206" s="78" t="s">
        <v>1164</v>
      </c>
      <c r="E3206" s="131" t="s">
        <v>29</v>
      </c>
      <c r="F3206" s="136">
        <v>45355</v>
      </c>
      <c r="G3206" s="25" t="s">
        <v>234</v>
      </c>
    </row>
    <row r="3207" spans="1:7" ht="12" customHeight="1" x14ac:dyDescent="0.15">
      <c r="A3207" s="83" t="s">
        <v>458</v>
      </c>
      <c r="B3207" s="83" t="s">
        <v>28</v>
      </c>
      <c r="C3207" s="43" t="s">
        <v>498</v>
      </c>
      <c r="D3207" s="84"/>
      <c r="E3207" s="132" t="s">
        <v>29</v>
      </c>
      <c r="F3207" s="90">
        <v>45358</v>
      </c>
      <c r="G3207" s="85" t="s">
        <v>234</v>
      </c>
    </row>
    <row r="3208" spans="1:7" ht="12.75" customHeight="1" x14ac:dyDescent="0.15">
      <c r="A3208" s="83" t="s">
        <v>962</v>
      </c>
      <c r="B3208" s="83" t="s">
        <v>206</v>
      </c>
      <c r="C3208" s="43" t="s">
        <v>1138</v>
      </c>
      <c r="D3208" s="84"/>
      <c r="E3208" s="132" t="s">
        <v>29</v>
      </c>
      <c r="F3208" s="90">
        <v>45359</v>
      </c>
      <c r="G3208" s="85" t="s">
        <v>234</v>
      </c>
    </row>
    <row r="3209" spans="1:7" ht="22.5" customHeight="1" x14ac:dyDescent="0.15">
      <c r="A3209" s="83" t="s">
        <v>401</v>
      </c>
      <c r="B3209" s="83" t="s">
        <v>1159</v>
      </c>
      <c r="C3209" s="43" t="s">
        <v>903</v>
      </c>
      <c r="D3209" s="84"/>
      <c r="E3209" s="132">
        <v>108</v>
      </c>
      <c r="F3209" s="90">
        <v>45360</v>
      </c>
      <c r="G3209" s="85" t="s">
        <v>234</v>
      </c>
    </row>
    <row r="3210" spans="1:7" ht="12" customHeight="1" x14ac:dyDescent="0.15">
      <c r="A3210" s="83" t="s">
        <v>1145</v>
      </c>
      <c r="B3210" s="83" t="str">
        <f>Input!$E$2</f>
        <v>2009 Fit</v>
      </c>
      <c r="C3210" s="43" t="s">
        <v>1146</v>
      </c>
      <c r="D3210" s="84"/>
      <c r="E3210" s="132">
        <v>71025</v>
      </c>
      <c r="F3210" s="90">
        <v>45362</v>
      </c>
      <c r="G3210" s="85" t="s">
        <v>234</v>
      </c>
    </row>
    <row r="3211" spans="1:7" ht="22.5" customHeight="1" x14ac:dyDescent="0.2">
      <c r="A3211" s="113" t="s">
        <v>887</v>
      </c>
      <c r="B3211" s="113" t="s">
        <v>1157</v>
      </c>
      <c r="C3211" s="78" t="s">
        <v>1226</v>
      </c>
      <c r="E3211" s="131">
        <v>71025</v>
      </c>
      <c r="F3211" s="136">
        <v>45362</v>
      </c>
      <c r="G3211" s="25" t="s">
        <v>234</v>
      </c>
    </row>
    <row r="3212" spans="1:7" ht="33.75" customHeight="1" x14ac:dyDescent="0.15">
      <c r="A3212" s="83" t="s">
        <v>1047</v>
      </c>
      <c r="B3212" s="83" t="s">
        <v>28</v>
      </c>
      <c r="C3212" s="43" t="s">
        <v>1101</v>
      </c>
      <c r="D3212" s="84"/>
      <c r="E3212" s="132" t="s">
        <v>29</v>
      </c>
      <c r="F3212" s="90">
        <v>45363</v>
      </c>
      <c r="G3212" s="85" t="s">
        <v>234</v>
      </c>
    </row>
    <row r="3213" spans="1:7" ht="33.75" customHeight="1" x14ac:dyDescent="0.15">
      <c r="A3213" s="83" t="s">
        <v>438</v>
      </c>
      <c r="B3213" s="83" t="str">
        <f>Input!$E$2</f>
        <v>2009 Fit</v>
      </c>
      <c r="C3213" s="43" t="s">
        <v>1168</v>
      </c>
      <c r="D3213" s="84"/>
      <c r="E3213" s="132">
        <v>71032</v>
      </c>
      <c r="F3213" s="90">
        <v>45365</v>
      </c>
      <c r="G3213" s="85" t="s">
        <v>234</v>
      </c>
    </row>
    <row r="3214" spans="1:7" ht="22.5" customHeight="1" x14ac:dyDescent="0.15">
      <c r="A3214" s="83" t="s">
        <v>453</v>
      </c>
      <c r="B3214" s="83" t="s">
        <v>733</v>
      </c>
      <c r="C3214" s="43" t="s">
        <v>1211</v>
      </c>
      <c r="D3214" s="84"/>
      <c r="E3214" s="132" t="s">
        <v>29</v>
      </c>
      <c r="F3214" s="90">
        <v>45365</v>
      </c>
      <c r="G3214" s="85" t="s">
        <v>234</v>
      </c>
    </row>
    <row r="3215" spans="1:7" ht="12.75" customHeight="1" x14ac:dyDescent="0.2">
      <c r="A3215" s="113" t="s">
        <v>412</v>
      </c>
      <c r="B3215" s="113" t="s">
        <v>1150</v>
      </c>
      <c r="C3215" s="78" t="s">
        <v>1164</v>
      </c>
      <c r="E3215" s="131" t="s">
        <v>29</v>
      </c>
      <c r="F3215" s="136">
        <v>45366</v>
      </c>
      <c r="G3215" s="25" t="s">
        <v>234</v>
      </c>
    </row>
    <row r="3216" spans="1:7" ht="12" customHeight="1" x14ac:dyDescent="0.15">
      <c r="A3216" s="83" t="s">
        <v>420</v>
      </c>
      <c r="B3216" s="83" t="str">
        <f>Input!$E$2</f>
        <v>2009 Fit</v>
      </c>
      <c r="C3216" s="43" t="s">
        <v>79</v>
      </c>
      <c r="D3216" s="84"/>
      <c r="E3216" s="132">
        <v>71039</v>
      </c>
      <c r="F3216" s="90">
        <v>45367</v>
      </c>
      <c r="G3216" s="85" t="s">
        <v>234</v>
      </c>
    </row>
    <row r="3217" spans="1:7" ht="12" customHeight="1" x14ac:dyDescent="0.15">
      <c r="A3217" s="83" t="s">
        <v>421</v>
      </c>
      <c r="B3217" s="83" t="str">
        <f>Input!$E$2</f>
        <v>2009 Fit</v>
      </c>
      <c r="C3217" s="43" t="s">
        <v>229</v>
      </c>
      <c r="D3217" s="84"/>
      <c r="E3217" s="132">
        <v>71039</v>
      </c>
      <c r="F3217" s="90">
        <v>45367</v>
      </c>
      <c r="G3217" s="85" t="s">
        <v>234</v>
      </c>
    </row>
    <row r="3218" spans="1:7" ht="12" customHeight="1" x14ac:dyDescent="0.15">
      <c r="A3218" s="83" t="s">
        <v>644</v>
      </c>
      <c r="B3218" s="83" t="s">
        <v>28</v>
      </c>
      <c r="C3218" s="43" t="s">
        <v>860</v>
      </c>
      <c r="D3218" s="125" t="s">
        <v>859</v>
      </c>
      <c r="E3218" s="132" t="s">
        <v>29</v>
      </c>
      <c r="F3218" s="90">
        <v>45369</v>
      </c>
      <c r="G3218" s="85" t="s">
        <v>234</v>
      </c>
    </row>
    <row r="3219" spans="1:7" ht="12" customHeight="1" x14ac:dyDescent="0.15">
      <c r="A3219" s="83" t="s">
        <v>837</v>
      </c>
      <c r="B3219" s="83" t="s">
        <v>28</v>
      </c>
      <c r="C3219" s="43" t="s">
        <v>842</v>
      </c>
      <c r="D3219" s="84"/>
      <c r="E3219" s="132" t="s">
        <v>29</v>
      </c>
      <c r="F3219" s="90">
        <v>45369</v>
      </c>
      <c r="G3219" s="85" t="s">
        <v>234</v>
      </c>
    </row>
    <row r="3220" spans="1:7" ht="20.25" customHeight="1" x14ac:dyDescent="0.15">
      <c r="A3220" s="83" t="s">
        <v>1065</v>
      </c>
      <c r="B3220" s="83" t="s">
        <v>28</v>
      </c>
      <c r="C3220" s="43" t="s">
        <v>1227</v>
      </c>
      <c r="D3220" s="84"/>
      <c r="E3220" s="132" t="s">
        <v>29</v>
      </c>
      <c r="F3220" s="90">
        <v>45371</v>
      </c>
      <c r="G3220" s="85" t="s">
        <v>234</v>
      </c>
    </row>
    <row r="3221" spans="1:7" ht="26.25" customHeight="1" x14ac:dyDescent="0.15">
      <c r="A3221" s="83" t="s">
        <v>955</v>
      </c>
      <c r="B3221" s="83" t="str">
        <f>Input!$E$2</f>
        <v>2009 Fit</v>
      </c>
      <c r="C3221" s="43" t="s">
        <v>956</v>
      </c>
      <c r="D3221" s="84"/>
      <c r="E3221" s="132">
        <v>71045</v>
      </c>
      <c r="F3221" s="90">
        <v>45372</v>
      </c>
      <c r="G3221" s="85" t="s">
        <v>234</v>
      </c>
    </row>
    <row r="3222" spans="1:7" ht="12" customHeight="1" x14ac:dyDescent="0.15">
      <c r="A3222" s="83" t="s">
        <v>473</v>
      </c>
      <c r="B3222" s="83" t="s">
        <v>215</v>
      </c>
      <c r="C3222" s="43" t="s">
        <v>1228</v>
      </c>
      <c r="D3222" s="125" t="s">
        <v>859</v>
      </c>
      <c r="E3222" s="132" t="s">
        <v>29</v>
      </c>
      <c r="F3222" s="90">
        <v>45372</v>
      </c>
      <c r="G3222" s="85" t="s">
        <v>234</v>
      </c>
    </row>
    <row r="3223" spans="1:7" ht="22.5" customHeight="1" x14ac:dyDescent="0.15">
      <c r="A3223" s="83" t="s">
        <v>1023</v>
      </c>
      <c r="B3223" s="83" t="s">
        <v>28</v>
      </c>
      <c r="C3223" s="43" t="s">
        <v>1024</v>
      </c>
      <c r="D3223" s="84"/>
      <c r="E3223" s="132" t="s">
        <v>29</v>
      </c>
      <c r="F3223" s="90">
        <v>45374</v>
      </c>
      <c r="G3223" s="85" t="s">
        <v>234</v>
      </c>
    </row>
    <row r="3224" spans="1:7" ht="12" customHeight="1" x14ac:dyDescent="0.15">
      <c r="A3224" s="83" t="s">
        <v>434</v>
      </c>
      <c r="B3224" s="83" t="str">
        <f>Input!$E$2</f>
        <v>2009 Fit</v>
      </c>
      <c r="C3224" s="43" t="s">
        <v>282</v>
      </c>
      <c r="D3224" s="84"/>
      <c r="E3224" s="132">
        <v>71053</v>
      </c>
      <c r="F3224" s="90">
        <v>45375</v>
      </c>
      <c r="G3224" s="85" t="s">
        <v>234</v>
      </c>
    </row>
    <row r="3225" spans="1:7" ht="78.75" customHeight="1" x14ac:dyDescent="0.15">
      <c r="A3225" s="83" t="s">
        <v>685</v>
      </c>
      <c r="B3225" s="83" t="s">
        <v>28</v>
      </c>
      <c r="C3225" s="43" t="s">
        <v>1181</v>
      </c>
      <c r="D3225" s="84"/>
      <c r="E3225" s="132" t="s">
        <v>29</v>
      </c>
      <c r="F3225" s="90">
        <v>45378</v>
      </c>
      <c r="G3225" s="85" t="s">
        <v>234</v>
      </c>
    </row>
    <row r="3226" spans="1:7" ht="22.5" customHeight="1" x14ac:dyDescent="0.2">
      <c r="A3226" s="113" t="s">
        <v>887</v>
      </c>
      <c r="B3226" s="113" t="s">
        <v>1150</v>
      </c>
      <c r="C3226" s="78" t="s">
        <v>1230</v>
      </c>
      <c r="E3226" s="131" t="s">
        <v>29</v>
      </c>
      <c r="F3226" s="136">
        <v>45378</v>
      </c>
    </row>
    <row r="3227" spans="1:7" ht="33.75" customHeight="1" x14ac:dyDescent="0.15">
      <c r="A3227" s="83" t="s">
        <v>1229</v>
      </c>
      <c r="B3227" s="83" t="s">
        <v>28</v>
      </c>
      <c r="C3227" s="43" t="s">
        <v>1231</v>
      </c>
      <c r="D3227" s="84"/>
      <c r="E3227" s="132" t="s">
        <v>29</v>
      </c>
      <c r="F3227" s="90">
        <v>45379</v>
      </c>
      <c r="G3227" s="85" t="s">
        <v>234</v>
      </c>
    </row>
    <row r="3228" spans="1:7" ht="22.5" customHeight="1" x14ac:dyDescent="0.15">
      <c r="A3228" s="83" t="s">
        <v>479</v>
      </c>
      <c r="B3228" s="83" t="s">
        <v>1149</v>
      </c>
      <c r="C3228" s="43" t="s">
        <v>1035</v>
      </c>
      <c r="D3228" s="84"/>
      <c r="E3228" s="132" t="s">
        <v>29</v>
      </c>
      <c r="F3228" s="90">
        <v>45379</v>
      </c>
      <c r="G3228" s="85" t="s">
        <v>234</v>
      </c>
    </row>
    <row r="3229" spans="1:7" ht="12" customHeight="1" x14ac:dyDescent="0.15">
      <c r="A3229" s="83" t="s">
        <v>443</v>
      </c>
      <c r="B3229" s="83" t="str">
        <f>Input!$E$2</f>
        <v>2009 Fit</v>
      </c>
      <c r="C3229" s="43" t="s">
        <v>1</v>
      </c>
      <c r="D3229" s="84"/>
      <c r="E3229" s="132">
        <v>71059</v>
      </c>
      <c r="F3229" s="90">
        <v>45380</v>
      </c>
      <c r="G3229" s="85" t="s">
        <v>234</v>
      </c>
    </row>
    <row r="3230" spans="1:7" ht="12" x14ac:dyDescent="0.15">
      <c r="A3230" s="83" t="s">
        <v>415</v>
      </c>
      <c r="B3230" s="83" t="s">
        <v>1150</v>
      </c>
      <c r="C3230" s="43" t="s">
        <v>1233</v>
      </c>
      <c r="D3230" s="125" t="s">
        <v>859</v>
      </c>
      <c r="E3230" s="132" t="s">
        <v>29</v>
      </c>
      <c r="F3230" s="90">
        <v>45383</v>
      </c>
      <c r="G3230" s="85" t="s">
        <v>234</v>
      </c>
    </row>
    <row r="3231" spans="1:7" ht="22.5" customHeight="1" x14ac:dyDescent="0.15">
      <c r="A3231" s="83" t="s">
        <v>464</v>
      </c>
      <c r="B3231" s="83" t="s">
        <v>28</v>
      </c>
      <c r="C3231" s="43" t="s">
        <v>1234</v>
      </c>
      <c r="D3231" s="84"/>
      <c r="E3231" s="132" t="s">
        <v>29</v>
      </c>
      <c r="F3231" s="90">
        <v>45385</v>
      </c>
      <c r="G3231" s="85" t="s">
        <v>234</v>
      </c>
    </row>
    <row r="3232" spans="1:7" ht="12.75" customHeight="1" x14ac:dyDescent="0.15">
      <c r="A3232" s="83" t="s">
        <v>424</v>
      </c>
      <c r="B3232" s="83" t="str">
        <f>Input!$E$2</f>
        <v>2009 Fit</v>
      </c>
      <c r="C3232" s="43" t="s">
        <v>1092</v>
      </c>
      <c r="D3232" s="84"/>
      <c r="E3232" s="132">
        <v>71065</v>
      </c>
      <c r="F3232" s="90">
        <v>45386</v>
      </c>
      <c r="G3232" s="85" t="s">
        <v>234</v>
      </c>
    </row>
    <row r="3233" spans="1:7" ht="45" customHeight="1" x14ac:dyDescent="0.2">
      <c r="A3233" s="113" t="s">
        <v>887</v>
      </c>
      <c r="B3233" s="83" t="s">
        <v>1159</v>
      </c>
      <c r="C3233" s="78" t="s">
        <v>1236</v>
      </c>
      <c r="F3233" s="136">
        <v>45386</v>
      </c>
    </row>
    <row r="3234" spans="1:7" ht="12" customHeight="1" x14ac:dyDescent="0.15">
      <c r="A3234" s="83" t="s">
        <v>962</v>
      </c>
      <c r="B3234" s="83" t="s">
        <v>206</v>
      </c>
      <c r="C3234" s="43" t="s">
        <v>1200</v>
      </c>
      <c r="D3234" s="84"/>
      <c r="E3234" s="132" t="s">
        <v>29</v>
      </c>
      <c r="F3234" s="90">
        <v>45389</v>
      </c>
      <c r="G3234" s="85" t="s">
        <v>234</v>
      </c>
    </row>
    <row r="3235" spans="1:7" ht="33.75" x14ac:dyDescent="0.15">
      <c r="A3235" s="83" t="s">
        <v>1123</v>
      </c>
      <c r="B3235" s="83" t="s">
        <v>733</v>
      </c>
      <c r="C3235" s="43" t="s">
        <v>1235</v>
      </c>
      <c r="D3235" s="84"/>
      <c r="E3235" s="132" t="s">
        <v>29</v>
      </c>
      <c r="F3235" s="90">
        <v>45390</v>
      </c>
      <c r="G3235" s="85" t="s">
        <v>234</v>
      </c>
    </row>
    <row r="3236" spans="1:7" ht="33.75" customHeight="1" x14ac:dyDescent="0.2">
      <c r="A3236" s="113" t="s">
        <v>887</v>
      </c>
      <c r="B3236" s="83" t="s">
        <v>1159</v>
      </c>
      <c r="C3236" s="78" t="s">
        <v>1237</v>
      </c>
      <c r="E3236" s="131">
        <v>111.5</v>
      </c>
      <c r="F3236" s="136">
        <v>45391</v>
      </c>
      <c r="G3236" s="25" t="s">
        <v>234</v>
      </c>
    </row>
    <row r="3237" spans="1:7" ht="34.5" customHeight="1" x14ac:dyDescent="0.15">
      <c r="A3237" s="83" t="s">
        <v>1145</v>
      </c>
      <c r="B3237" s="83" t="str">
        <f>Input!$E$2</f>
        <v>2009 Fit</v>
      </c>
      <c r="C3237" s="43" t="s">
        <v>1146</v>
      </c>
      <c r="D3237" s="84"/>
      <c r="E3237" s="84">
        <v>71087</v>
      </c>
      <c r="F3237" s="90">
        <v>45391</v>
      </c>
      <c r="G3237" s="85" t="s">
        <v>234</v>
      </c>
    </row>
    <row r="3238" spans="1:7" ht="12" customHeight="1" x14ac:dyDescent="0.2">
      <c r="A3238" s="83" t="s">
        <v>863</v>
      </c>
      <c r="B3238" s="83" t="s">
        <v>28</v>
      </c>
      <c r="C3238" s="43" t="s">
        <v>1054</v>
      </c>
      <c r="D3238" s="84"/>
      <c r="E3238" s="84" t="s">
        <v>29</v>
      </c>
      <c r="F3238" s="90">
        <v>45393</v>
      </c>
    </row>
    <row r="3239" spans="1:7" ht="33.75" x14ac:dyDescent="0.2">
      <c r="A3239" s="83" t="s">
        <v>1047</v>
      </c>
      <c r="B3239" s="83" t="s">
        <v>28</v>
      </c>
      <c r="C3239" s="43" t="s">
        <v>1101</v>
      </c>
      <c r="D3239" s="84"/>
      <c r="E3239" s="84" t="s">
        <v>29</v>
      </c>
      <c r="F3239" s="90">
        <v>45393</v>
      </c>
    </row>
    <row r="3240" spans="1:7" ht="33.75" customHeight="1" x14ac:dyDescent="0.15">
      <c r="A3240" s="83" t="s">
        <v>481</v>
      </c>
      <c r="B3240" s="83" t="s">
        <v>215</v>
      </c>
      <c r="C3240" s="43" t="s">
        <v>1063</v>
      </c>
      <c r="D3240" s="84"/>
      <c r="E3240" s="84" t="s">
        <v>29</v>
      </c>
      <c r="F3240" s="90">
        <v>45394</v>
      </c>
      <c r="G3240" s="85" t="s">
        <v>234</v>
      </c>
    </row>
    <row r="3241" spans="1:7" ht="45" x14ac:dyDescent="0.15">
      <c r="A3241" s="83" t="s">
        <v>462</v>
      </c>
      <c r="B3241" s="83" t="s">
        <v>28</v>
      </c>
      <c r="C3241" s="43" t="s">
        <v>1011</v>
      </c>
      <c r="D3241" s="84"/>
      <c r="E3241" s="84" t="s">
        <v>29</v>
      </c>
      <c r="F3241" s="90">
        <v>45394</v>
      </c>
      <c r="G3241" s="85" t="s">
        <v>234</v>
      </c>
    </row>
    <row r="3242" spans="1:7" ht="22.5" x14ac:dyDescent="0.15">
      <c r="A3242" s="83" t="s">
        <v>438</v>
      </c>
      <c r="B3242" s="83" t="str">
        <f>Input!$E$2</f>
        <v>2009 Fit</v>
      </c>
      <c r="C3242" s="43" t="s">
        <v>1168</v>
      </c>
      <c r="D3242" s="84"/>
      <c r="E3242" s="84">
        <v>71087</v>
      </c>
      <c r="F3242" s="90">
        <v>45395</v>
      </c>
      <c r="G3242" s="85" t="s">
        <v>234</v>
      </c>
    </row>
    <row r="3243" spans="1:7" ht="33.75" x14ac:dyDescent="0.15">
      <c r="A3243" s="83" t="s">
        <v>1115</v>
      </c>
      <c r="B3243" s="83" t="str">
        <f>Input!$E$2</f>
        <v>2009 Fit</v>
      </c>
      <c r="C3243" s="43" t="s">
        <v>1144</v>
      </c>
      <c r="D3243" s="84"/>
      <c r="E3243" s="84">
        <v>71087</v>
      </c>
      <c r="F3243" s="90">
        <v>45395</v>
      </c>
      <c r="G3243" s="85" t="s">
        <v>234</v>
      </c>
    </row>
    <row r="3244" spans="1:7" ht="12" x14ac:dyDescent="0.15">
      <c r="A3244" s="83" t="s">
        <v>1032</v>
      </c>
      <c r="B3244" s="83" t="str">
        <f>Input!$E$2</f>
        <v>2009 Fit</v>
      </c>
      <c r="C3244" s="43" t="s">
        <v>1238</v>
      </c>
      <c r="D3244" s="125" t="s">
        <v>859</v>
      </c>
      <c r="E3244" s="84">
        <v>71087</v>
      </c>
      <c r="F3244" s="90">
        <v>45395</v>
      </c>
      <c r="G3244" s="85" t="s">
        <v>234</v>
      </c>
    </row>
    <row r="3245" spans="1:7" ht="45" customHeight="1" x14ac:dyDescent="0.15">
      <c r="A3245" s="83" t="s">
        <v>977</v>
      </c>
      <c r="B3245" s="83" t="s">
        <v>199</v>
      </c>
      <c r="C3245" s="43" t="s">
        <v>1067</v>
      </c>
      <c r="D3245" s="125" t="s">
        <v>859</v>
      </c>
      <c r="E3245" s="132" t="s">
        <v>29</v>
      </c>
      <c r="F3245" s="90">
        <v>45397</v>
      </c>
      <c r="G3245" s="85" t="s">
        <v>234</v>
      </c>
    </row>
    <row r="3246" spans="1:7" ht="12" x14ac:dyDescent="0.15">
      <c r="A3246" s="83" t="s">
        <v>644</v>
      </c>
      <c r="B3246" s="83" t="s">
        <v>28</v>
      </c>
      <c r="C3246" s="43" t="s">
        <v>860</v>
      </c>
      <c r="D3246" s="125" t="s">
        <v>859</v>
      </c>
      <c r="E3246" s="84" t="s">
        <v>29</v>
      </c>
      <c r="F3246" s="90">
        <v>45399</v>
      </c>
      <c r="G3246" s="85" t="s">
        <v>234</v>
      </c>
    </row>
    <row r="3247" spans="1:7" ht="12" x14ac:dyDescent="0.15">
      <c r="A3247" s="83" t="s">
        <v>837</v>
      </c>
      <c r="B3247" s="83" t="s">
        <v>28</v>
      </c>
      <c r="C3247" s="43" t="s">
        <v>842</v>
      </c>
      <c r="D3247" s="84"/>
      <c r="E3247" s="84" t="s">
        <v>29</v>
      </c>
      <c r="F3247" s="90">
        <v>45399</v>
      </c>
      <c r="G3247" s="85" t="s">
        <v>234</v>
      </c>
    </row>
    <row r="3248" spans="1:7" ht="12" x14ac:dyDescent="0.15">
      <c r="A3248" s="83" t="s">
        <v>955</v>
      </c>
      <c r="B3248" s="83" t="str">
        <f>Input!$E$2</f>
        <v>2009 Fit</v>
      </c>
      <c r="C3248" s="43" t="s">
        <v>956</v>
      </c>
      <c r="D3248" s="84"/>
      <c r="E3248" s="84">
        <v>71262</v>
      </c>
      <c r="F3248" s="90">
        <v>45402</v>
      </c>
      <c r="G3248" s="85" t="s">
        <v>234</v>
      </c>
    </row>
    <row r="3249" spans="1:7" ht="46.5" customHeight="1" x14ac:dyDescent="0.15">
      <c r="A3249" s="83" t="s">
        <v>401</v>
      </c>
      <c r="B3249" s="83" t="s">
        <v>1159</v>
      </c>
      <c r="C3249" s="43" t="s">
        <v>903</v>
      </c>
      <c r="D3249" s="84"/>
      <c r="E3249" s="84">
        <v>113.5</v>
      </c>
      <c r="F3249" s="90">
        <v>45402</v>
      </c>
      <c r="G3249" s="85" t="s">
        <v>234</v>
      </c>
    </row>
    <row r="3250" spans="1:7" ht="22.5" customHeight="1" x14ac:dyDescent="0.2">
      <c r="A3250" s="113" t="s">
        <v>412</v>
      </c>
      <c r="B3250" s="113" t="s">
        <v>1150</v>
      </c>
      <c r="C3250" s="78" t="s">
        <v>1164</v>
      </c>
      <c r="F3250" s="136">
        <v>45402</v>
      </c>
    </row>
    <row r="3251" spans="1:7" ht="12.75" customHeight="1" x14ac:dyDescent="0.15">
      <c r="A3251" s="83" t="s">
        <v>461</v>
      </c>
      <c r="B3251" s="83" t="s">
        <v>28</v>
      </c>
      <c r="C3251" s="43" t="s">
        <v>1133</v>
      </c>
      <c r="D3251" s="84"/>
      <c r="E3251" s="84" t="s">
        <v>29</v>
      </c>
      <c r="F3251" s="90">
        <v>45408</v>
      </c>
      <c r="G3251" s="85" t="s">
        <v>234</v>
      </c>
    </row>
    <row r="3252" spans="1:7" ht="12" x14ac:dyDescent="0.15">
      <c r="A3252" s="83" t="s">
        <v>457</v>
      </c>
      <c r="B3252" s="83" t="s">
        <v>28</v>
      </c>
      <c r="C3252" s="43" t="s">
        <v>836</v>
      </c>
      <c r="D3252" s="84"/>
      <c r="E3252" s="84" t="s">
        <v>29</v>
      </c>
      <c r="F3252" s="90">
        <v>45410</v>
      </c>
      <c r="G3252" s="85" t="s">
        <v>234</v>
      </c>
    </row>
    <row r="3253" spans="1:7" ht="45" customHeight="1" x14ac:dyDescent="0.15">
      <c r="A3253" s="83" t="s">
        <v>770</v>
      </c>
      <c r="B3253" s="83" t="s">
        <v>199</v>
      </c>
      <c r="C3253" s="43" t="s">
        <v>982</v>
      </c>
      <c r="D3253" s="125" t="s">
        <v>859</v>
      </c>
      <c r="E3253" s="84" t="s">
        <v>29</v>
      </c>
      <c r="F3253" s="90">
        <v>45413</v>
      </c>
      <c r="G3253" s="85" t="s">
        <v>234</v>
      </c>
    </row>
    <row r="3254" spans="1:7" ht="22.5" x14ac:dyDescent="0.15">
      <c r="A3254" s="83" t="s">
        <v>398</v>
      </c>
      <c r="B3254" s="83" t="s">
        <v>1159</v>
      </c>
      <c r="C3254" s="43" t="s">
        <v>935</v>
      </c>
      <c r="D3254" s="84"/>
      <c r="E3254" s="84">
        <v>107</v>
      </c>
      <c r="F3254" s="90">
        <v>45416</v>
      </c>
      <c r="G3254" s="85" t="s">
        <v>234</v>
      </c>
    </row>
    <row r="3255" spans="1:7" ht="22.5" x14ac:dyDescent="0.15">
      <c r="A3255" s="83" t="s">
        <v>777</v>
      </c>
      <c r="B3255" s="83" t="s">
        <v>1159</v>
      </c>
      <c r="C3255" s="43" t="s">
        <v>934</v>
      </c>
      <c r="D3255" s="84"/>
      <c r="E3255" s="84">
        <v>107</v>
      </c>
      <c r="F3255" s="90">
        <v>45416</v>
      </c>
      <c r="G3255" s="85" t="s">
        <v>234</v>
      </c>
    </row>
    <row r="3256" spans="1:7" ht="12" x14ac:dyDescent="0.15">
      <c r="A3256" s="83" t="s">
        <v>458</v>
      </c>
      <c r="B3256" s="83" t="s">
        <v>28</v>
      </c>
      <c r="C3256" s="43" t="s">
        <v>498</v>
      </c>
      <c r="D3256" s="84"/>
      <c r="E3256" s="84" t="s">
        <v>29</v>
      </c>
      <c r="F3256" s="90">
        <v>45418</v>
      </c>
      <c r="G3256" s="85" t="s">
        <v>234</v>
      </c>
    </row>
    <row r="3257" spans="1:7" ht="33.75" x14ac:dyDescent="0.15">
      <c r="A3257" s="83" t="s">
        <v>962</v>
      </c>
      <c r="B3257" s="83" t="s">
        <v>206</v>
      </c>
      <c r="C3257" s="43" t="s">
        <v>1138</v>
      </c>
      <c r="D3257" s="84"/>
      <c r="E3257" s="84" t="s">
        <v>29</v>
      </c>
      <c r="F3257" s="90">
        <v>45419</v>
      </c>
      <c r="G3257" s="85" t="s">
        <v>234</v>
      </c>
    </row>
    <row r="3258" spans="1:7" ht="22.5" x14ac:dyDescent="0.15">
      <c r="A3258" s="83" t="s">
        <v>478</v>
      </c>
      <c r="B3258" s="83" t="s">
        <v>1149</v>
      </c>
      <c r="C3258" s="43" t="s">
        <v>1213</v>
      </c>
      <c r="D3258" s="84"/>
      <c r="E3258" s="84" t="s">
        <v>29</v>
      </c>
      <c r="F3258" s="90">
        <v>45419</v>
      </c>
      <c r="G3258" s="85" t="s">
        <v>234</v>
      </c>
    </row>
    <row r="3259" spans="1:7" ht="12" x14ac:dyDescent="0.15">
      <c r="A3259" s="83" t="s">
        <v>1145</v>
      </c>
      <c r="B3259" s="83" t="str">
        <f>Input!$E$2</f>
        <v>2009 Fit</v>
      </c>
      <c r="C3259" s="43" t="s">
        <v>1146</v>
      </c>
      <c r="D3259" s="84"/>
      <c r="E3259" s="84">
        <v>71311</v>
      </c>
      <c r="F3259" s="90">
        <v>45421</v>
      </c>
      <c r="G3259" s="85" t="s">
        <v>234</v>
      </c>
    </row>
    <row r="3260" spans="1:7" ht="12" x14ac:dyDescent="0.15">
      <c r="A3260" s="83" t="s">
        <v>413</v>
      </c>
      <c r="B3260" s="83" t="s">
        <v>1150</v>
      </c>
      <c r="C3260" s="43" t="s">
        <v>1035</v>
      </c>
      <c r="D3260" s="84"/>
      <c r="E3260" s="84" t="s">
        <v>29</v>
      </c>
      <c r="F3260" s="90">
        <v>45422</v>
      </c>
      <c r="G3260" s="85" t="s">
        <v>234</v>
      </c>
    </row>
    <row r="3261" spans="1:7" ht="33.75" x14ac:dyDescent="0.15">
      <c r="A3261" s="83" t="s">
        <v>1047</v>
      </c>
      <c r="B3261" s="83" t="s">
        <v>28</v>
      </c>
      <c r="C3261" s="43" t="s">
        <v>1101</v>
      </c>
      <c r="D3261" s="84"/>
      <c r="E3261" s="84" t="s">
        <v>29</v>
      </c>
      <c r="F3261" s="90">
        <v>45423</v>
      </c>
      <c r="G3261" s="85" t="s">
        <v>234</v>
      </c>
    </row>
    <row r="3262" spans="1:7" ht="12" x14ac:dyDescent="0.15">
      <c r="A3262" s="83" t="s">
        <v>495</v>
      </c>
      <c r="B3262" s="83" t="str">
        <f>Input!$E$2</f>
        <v>2009 Fit</v>
      </c>
      <c r="C3262" s="43" t="s">
        <v>496</v>
      </c>
      <c r="D3262" s="84"/>
      <c r="E3262" s="84">
        <v>67494</v>
      </c>
      <c r="F3262" s="90">
        <v>45423</v>
      </c>
      <c r="G3262" s="85" t="s">
        <v>234</v>
      </c>
    </row>
    <row r="3263" spans="1:7" ht="22.5" x14ac:dyDescent="0.15">
      <c r="A3263" s="83" t="s">
        <v>438</v>
      </c>
      <c r="B3263" s="83" t="str">
        <f>Input!$E$2</f>
        <v>2009 Fit</v>
      </c>
      <c r="C3263" s="43" t="s">
        <v>1168</v>
      </c>
      <c r="D3263" s="84"/>
      <c r="E3263" s="84">
        <v>71311</v>
      </c>
      <c r="F3263" s="90">
        <v>45425</v>
      </c>
      <c r="G3263" s="85" t="s">
        <v>234</v>
      </c>
    </row>
    <row r="3264" spans="1:7" ht="12" x14ac:dyDescent="0.15">
      <c r="A3264" s="83" t="s">
        <v>427</v>
      </c>
      <c r="B3264" s="83" t="str">
        <f>Input!$E$2</f>
        <v>2009 Fit</v>
      </c>
      <c r="C3264" s="43" t="s">
        <v>31</v>
      </c>
      <c r="D3264" s="84"/>
      <c r="E3264" s="84">
        <v>71311</v>
      </c>
      <c r="F3264" s="90">
        <v>45425</v>
      </c>
      <c r="G3264" s="85" t="s">
        <v>234</v>
      </c>
    </row>
    <row r="3265" spans="1:7" ht="12" x14ac:dyDescent="0.15">
      <c r="A3265" s="83" t="s">
        <v>433</v>
      </c>
      <c r="B3265" s="83" t="str">
        <f>Input!$E$2</f>
        <v>2009 Fit</v>
      </c>
      <c r="C3265" s="43" t="s">
        <v>232</v>
      </c>
      <c r="D3265" s="84"/>
      <c r="E3265" s="84">
        <v>71311</v>
      </c>
      <c r="F3265" s="90">
        <v>45425</v>
      </c>
      <c r="G3265" s="85" t="s">
        <v>234</v>
      </c>
    </row>
    <row r="3266" spans="1:7" ht="22.5" x14ac:dyDescent="0.15">
      <c r="A3266" s="83" t="s">
        <v>468</v>
      </c>
      <c r="B3266" s="83" t="s">
        <v>28</v>
      </c>
      <c r="C3266" s="43" t="s">
        <v>1262</v>
      </c>
      <c r="D3266" s="84"/>
      <c r="E3266" s="84" t="s">
        <v>29</v>
      </c>
      <c r="F3266" s="90">
        <v>45425</v>
      </c>
      <c r="G3266" s="85" t="s">
        <v>234</v>
      </c>
    </row>
    <row r="3267" spans="1:7" ht="22.5" x14ac:dyDescent="0.15">
      <c r="A3267" s="83" t="s">
        <v>1241</v>
      </c>
      <c r="B3267" s="83" t="s">
        <v>28</v>
      </c>
      <c r="C3267" s="43" t="s">
        <v>1240</v>
      </c>
      <c r="D3267" s="84"/>
      <c r="E3267" s="84" t="s">
        <v>29</v>
      </c>
      <c r="F3267" s="90">
        <v>45425</v>
      </c>
      <c r="G3267" s="85" t="s">
        <v>234</v>
      </c>
    </row>
    <row r="3268" spans="1:7" ht="22.5" x14ac:dyDescent="0.15">
      <c r="A3268" s="83" t="s">
        <v>1242</v>
      </c>
      <c r="B3268" s="83" t="s">
        <v>28</v>
      </c>
      <c r="C3268" s="43" t="s">
        <v>1280</v>
      </c>
      <c r="D3268" s="84"/>
      <c r="E3268" s="84" t="s">
        <v>29</v>
      </c>
      <c r="F3268" s="90">
        <v>45425</v>
      </c>
      <c r="G3268" s="85" t="s">
        <v>234</v>
      </c>
    </row>
    <row r="3269" spans="1:7" ht="12" x14ac:dyDescent="0.15">
      <c r="A3269" s="83" t="s">
        <v>837</v>
      </c>
      <c r="B3269" s="83" t="s">
        <v>28</v>
      </c>
      <c r="C3269" s="43" t="s">
        <v>842</v>
      </c>
      <c r="D3269" s="84"/>
      <c r="E3269" s="84" t="s">
        <v>29</v>
      </c>
      <c r="F3269" s="90">
        <v>45427</v>
      </c>
      <c r="G3269" s="85" t="s">
        <v>234</v>
      </c>
    </row>
    <row r="3270" spans="1:7" ht="12" x14ac:dyDescent="0.15">
      <c r="A3270" s="83" t="s">
        <v>644</v>
      </c>
      <c r="B3270" s="83" t="s">
        <v>28</v>
      </c>
      <c r="C3270" s="43" t="s">
        <v>860</v>
      </c>
      <c r="D3270" s="125" t="s">
        <v>859</v>
      </c>
      <c r="E3270" s="84" t="s">
        <v>29</v>
      </c>
      <c r="F3270" s="90">
        <v>45427</v>
      </c>
      <c r="G3270" s="85" t="s">
        <v>234</v>
      </c>
    </row>
    <row r="3271" spans="1:7" ht="12" x14ac:dyDescent="0.15">
      <c r="A3271" s="83" t="s">
        <v>465</v>
      </c>
      <c r="B3271" s="83" t="s">
        <v>28</v>
      </c>
      <c r="C3271" s="43" t="s">
        <v>960</v>
      </c>
      <c r="D3271" s="84"/>
      <c r="E3271" s="84" t="s">
        <v>29</v>
      </c>
      <c r="F3271" s="90">
        <v>45429</v>
      </c>
      <c r="G3271" s="85" t="s">
        <v>234</v>
      </c>
    </row>
    <row r="3272" spans="1:7" ht="45" customHeight="1" x14ac:dyDescent="0.2">
      <c r="A3272" s="113" t="s">
        <v>671</v>
      </c>
      <c r="B3272" s="113" t="s">
        <v>206</v>
      </c>
      <c r="C3272" s="78" t="s">
        <v>1244</v>
      </c>
      <c r="E3272" s="131" t="s">
        <v>29</v>
      </c>
      <c r="F3272" s="136">
        <v>45430</v>
      </c>
      <c r="G3272" s="25" t="s">
        <v>234</v>
      </c>
    </row>
    <row r="3273" spans="1:7" ht="22.5" x14ac:dyDescent="0.2">
      <c r="A3273" s="113" t="s">
        <v>671</v>
      </c>
      <c r="B3273" s="113" t="s">
        <v>206</v>
      </c>
      <c r="C3273" s="78" t="s">
        <v>1243</v>
      </c>
      <c r="E3273" s="131" t="s">
        <v>29</v>
      </c>
      <c r="F3273" s="136">
        <v>45430</v>
      </c>
      <c r="G3273" s="25" t="s">
        <v>234</v>
      </c>
    </row>
    <row r="3274" spans="1:7" ht="22.5" x14ac:dyDescent="0.2">
      <c r="A3274" s="113" t="s">
        <v>671</v>
      </c>
      <c r="B3274" s="113" t="s">
        <v>206</v>
      </c>
      <c r="C3274" s="78" t="s">
        <v>1245</v>
      </c>
      <c r="E3274" s="131" t="s">
        <v>29</v>
      </c>
      <c r="F3274" s="136">
        <v>45431</v>
      </c>
      <c r="G3274" s="25" t="s">
        <v>234</v>
      </c>
    </row>
    <row r="3275" spans="1:7" ht="12" customHeight="1" x14ac:dyDescent="0.15">
      <c r="A3275" s="83" t="s">
        <v>463</v>
      </c>
      <c r="B3275" s="83" t="s">
        <v>28</v>
      </c>
      <c r="C3275" s="43" t="s">
        <v>675</v>
      </c>
      <c r="D3275" s="84"/>
      <c r="E3275" s="84" t="s">
        <v>29</v>
      </c>
      <c r="F3275" s="90">
        <v>45431</v>
      </c>
      <c r="G3275" s="85" t="s">
        <v>234</v>
      </c>
    </row>
    <row r="3276" spans="1:7" ht="12" x14ac:dyDescent="0.15">
      <c r="A3276" s="83" t="s">
        <v>955</v>
      </c>
      <c r="B3276" s="83" t="str">
        <f>Input!$E$2</f>
        <v>2009 Fit</v>
      </c>
      <c r="C3276" s="43" t="s">
        <v>956</v>
      </c>
      <c r="D3276" s="84"/>
      <c r="E3276" s="84">
        <v>71329</v>
      </c>
      <c r="F3276" s="90">
        <v>45432</v>
      </c>
      <c r="G3276" s="85" t="s">
        <v>234</v>
      </c>
    </row>
    <row r="3277" spans="1:7" ht="12" x14ac:dyDescent="0.15">
      <c r="A3277" s="83" t="s">
        <v>470</v>
      </c>
      <c r="B3277" s="83" t="s">
        <v>28</v>
      </c>
      <c r="C3277" s="43" t="s">
        <v>494</v>
      </c>
      <c r="D3277" s="36"/>
      <c r="E3277" s="84" t="s">
        <v>29</v>
      </c>
      <c r="F3277" s="90">
        <v>45432</v>
      </c>
      <c r="G3277" s="85" t="s">
        <v>234</v>
      </c>
    </row>
    <row r="3278" spans="1:7" ht="12" x14ac:dyDescent="0.15">
      <c r="A3278" s="83" t="s">
        <v>435</v>
      </c>
      <c r="B3278" s="83" t="str">
        <f>Input!$E$2</f>
        <v>2009 Fit</v>
      </c>
      <c r="C3278" s="43" t="s">
        <v>285</v>
      </c>
      <c r="D3278" s="84"/>
      <c r="E3278" s="84">
        <v>71335</v>
      </c>
      <c r="F3278" s="136">
        <v>45434</v>
      </c>
      <c r="G3278" s="85" t="s">
        <v>234</v>
      </c>
    </row>
    <row r="3279" spans="1:7" ht="12" x14ac:dyDescent="0.15">
      <c r="A3279" s="83" t="s">
        <v>1103</v>
      </c>
      <c r="B3279" s="83" t="s">
        <v>738</v>
      </c>
      <c r="C3279" s="43" t="s">
        <v>1104</v>
      </c>
      <c r="D3279" s="125"/>
      <c r="E3279" s="84" t="s">
        <v>29</v>
      </c>
      <c r="F3279" s="90">
        <v>45436</v>
      </c>
      <c r="G3279" s="85" t="s">
        <v>234</v>
      </c>
    </row>
    <row r="3280" spans="1:7" ht="33.75" customHeight="1" x14ac:dyDescent="0.15">
      <c r="A3280" s="83" t="s">
        <v>422</v>
      </c>
      <c r="B3280" s="83" t="str">
        <f>Input!$E$2</f>
        <v>2009 Fit</v>
      </c>
      <c r="C3280" s="43" t="s">
        <v>10</v>
      </c>
      <c r="D3280" s="84"/>
      <c r="E3280" s="84">
        <v>71335</v>
      </c>
      <c r="F3280" s="90">
        <v>45437</v>
      </c>
      <c r="G3280" s="85" t="s">
        <v>234</v>
      </c>
    </row>
    <row r="3281" spans="1:7" ht="33.75" customHeight="1" x14ac:dyDescent="0.2">
      <c r="A3281" s="113" t="s">
        <v>671</v>
      </c>
      <c r="B3281" s="113" t="s">
        <v>206</v>
      </c>
      <c r="C3281" s="78" t="s">
        <v>1248</v>
      </c>
      <c r="E3281" s="131" t="s">
        <v>29</v>
      </c>
      <c r="F3281" s="136">
        <v>45438</v>
      </c>
      <c r="G3281" s="25" t="s">
        <v>234</v>
      </c>
    </row>
    <row r="3282" spans="1:7" ht="22.5" customHeight="1" x14ac:dyDescent="0.2">
      <c r="A3282" s="113" t="s">
        <v>887</v>
      </c>
      <c r="B3282" s="113" t="s">
        <v>28</v>
      </c>
      <c r="C3282" s="78" t="s">
        <v>1249</v>
      </c>
      <c r="E3282" s="131" t="s">
        <v>29</v>
      </c>
      <c r="F3282" s="136">
        <v>45438</v>
      </c>
      <c r="G3282" s="25" t="s">
        <v>234</v>
      </c>
    </row>
    <row r="3283" spans="1:7" ht="22.5" customHeight="1" x14ac:dyDescent="0.15">
      <c r="A3283" s="83" t="s">
        <v>401</v>
      </c>
      <c r="B3283" s="83" t="s">
        <v>1159</v>
      </c>
      <c r="C3283" s="43" t="s">
        <v>903</v>
      </c>
      <c r="D3283" s="133"/>
      <c r="E3283" s="84">
        <v>118.5</v>
      </c>
      <c r="F3283" s="90">
        <v>45438</v>
      </c>
      <c r="G3283" s="85" t="s">
        <v>234</v>
      </c>
    </row>
    <row r="3284" spans="1:7" ht="12" x14ac:dyDescent="0.15">
      <c r="A3284" s="83" t="s">
        <v>640</v>
      </c>
      <c r="B3284" s="83" t="s">
        <v>28</v>
      </c>
      <c r="C3284" s="43" t="s">
        <v>641</v>
      </c>
      <c r="D3284" s="84"/>
      <c r="E3284" s="84" t="s">
        <v>29</v>
      </c>
      <c r="F3284" s="90">
        <v>45438</v>
      </c>
      <c r="G3284" s="85" t="s">
        <v>234</v>
      </c>
    </row>
    <row r="3285" spans="1:7" ht="22.5" x14ac:dyDescent="0.15">
      <c r="A3285" s="83" t="s">
        <v>415</v>
      </c>
      <c r="B3285" s="83" t="s">
        <v>1150</v>
      </c>
      <c r="C3285" s="43" t="s">
        <v>1232</v>
      </c>
      <c r="D3285" s="125" t="s">
        <v>859</v>
      </c>
      <c r="E3285" s="84" t="s">
        <v>29</v>
      </c>
      <c r="F3285" s="90">
        <v>45438</v>
      </c>
      <c r="G3285" s="85" t="s">
        <v>234</v>
      </c>
    </row>
    <row r="3286" spans="1:7" ht="12" x14ac:dyDescent="0.15">
      <c r="A3286" s="83" t="s">
        <v>429</v>
      </c>
      <c r="B3286" s="83" t="str">
        <f>Input!$E$2</f>
        <v>2009 Fit</v>
      </c>
      <c r="C3286" s="43" t="s">
        <v>763</v>
      </c>
      <c r="D3286" s="133"/>
      <c r="E3286" s="84">
        <v>71356</v>
      </c>
      <c r="F3286" s="90">
        <v>45445</v>
      </c>
      <c r="G3286" s="85" t="s">
        <v>234</v>
      </c>
    </row>
    <row r="3287" spans="1:7" ht="40.5" customHeight="1" x14ac:dyDescent="0.15">
      <c r="A3287" s="83" t="s">
        <v>444</v>
      </c>
      <c r="B3287" s="83" t="str">
        <f>Input!$E$2</f>
        <v>2009 Fit</v>
      </c>
      <c r="C3287" s="43" t="s">
        <v>284</v>
      </c>
      <c r="D3287" s="84"/>
      <c r="E3287" s="84">
        <v>71356</v>
      </c>
      <c r="F3287" s="90">
        <v>45445</v>
      </c>
      <c r="G3287" s="85" t="s">
        <v>234</v>
      </c>
    </row>
    <row r="3288" spans="1:7" ht="22.5" x14ac:dyDescent="0.15">
      <c r="A3288" s="83" t="s">
        <v>478</v>
      </c>
      <c r="B3288" s="83" t="s">
        <v>1149</v>
      </c>
      <c r="C3288" s="43" t="s">
        <v>1213</v>
      </c>
      <c r="D3288" s="84"/>
      <c r="E3288" s="84" t="s">
        <v>29</v>
      </c>
      <c r="F3288" s="90">
        <v>45447</v>
      </c>
      <c r="G3288" s="85" t="s">
        <v>234</v>
      </c>
    </row>
    <row r="3289" spans="1:7" ht="22.5" x14ac:dyDescent="0.15">
      <c r="A3289" s="83" t="s">
        <v>478</v>
      </c>
      <c r="B3289" s="83" t="s">
        <v>1149</v>
      </c>
      <c r="C3289" s="43" t="s">
        <v>1213</v>
      </c>
      <c r="D3289" s="84"/>
      <c r="E3289" s="84" t="s">
        <v>29</v>
      </c>
      <c r="F3289" s="90">
        <v>45447</v>
      </c>
      <c r="G3289" s="85" t="s">
        <v>234</v>
      </c>
    </row>
    <row r="3290" spans="1:7" ht="12" x14ac:dyDescent="0.15">
      <c r="A3290" s="83" t="s">
        <v>759</v>
      </c>
      <c r="B3290" s="83" t="s">
        <v>1157</v>
      </c>
      <c r="C3290" s="43" t="s">
        <v>1246</v>
      </c>
      <c r="D3290" s="125" t="s">
        <v>859</v>
      </c>
      <c r="E3290" s="84">
        <v>71364</v>
      </c>
      <c r="F3290" s="90">
        <v>45447</v>
      </c>
      <c r="G3290" s="85" t="s">
        <v>234</v>
      </c>
    </row>
    <row r="3291" spans="1:7" ht="12" x14ac:dyDescent="0.15">
      <c r="A3291" s="83" t="s">
        <v>412</v>
      </c>
      <c r="B3291" s="83" t="s">
        <v>1150</v>
      </c>
      <c r="C3291" s="43" t="s">
        <v>1213</v>
      </c>
      <c r="D3291" s="84"/>
      <c r="E3291" s="84" t="s">
        <v>29</v>
      </c>
      <c r="F3291" s="90">
        <v>45447</v>
      </c>
      <c r="G3291" s="85" t="s">
        <v>234</v>
      </c>
    </row>
    <row r="3292" spans="1:7" ht="22.5" x14ac:dyDescent="0.15">
      <c r="A3292" s="83" t="s">
        <v>778</v>
      </c>
      <c r="B3292" s="83" t="s">
        <v>1159</v>
      </c>
      <c r="C3292" s="43" t="s">
        <v>892</v>
      </c>
      <c r="D3292" s="84"/>
      <c r="E3292" s="84">
        <v>119.5</v>
      </c>
      <c r="F3292" s="90">
        <v>45448</v>
      </c>
      <c r="G3292" s="85" t="s">
        <v>234</v>
      </c>
    </row>
    <row r="3293" spans="1:7" ht="33.75" x14ac:dyDescent="0.15">
      <c r="A3293" s="83" t="s">
        <v>440</v>
      </c>
      <c r="B3293" s="83" t="str">
        <f>Input!$E$2</f>
        <v>2009 Fit</v>
      </c>
      <c r="C3293" s="43" t="s">
        <v>1191</v>
      </c>
      <c r="D3293" s="125" t="s">
        <v>859</v>
      </c>
      <c r="E3293" s="84">
        <v>71387</v>
      </c>
      <c r="F3293" s="90">
        <v>45451</v>
      </c>
      <c r="G3293" s="85" t="s">
        <v>234</v>
      </c>
    </row>
    <row r="3294" spans="1:7" ht="12" x14ac:dyDescent="0.15">
      <c r="A3294" s="83" t="s">
        <v>441</v>
      </c>
      <c r="B3294" s="83" t="str">
        <f>Input!$E$2</f>
        <v>2009 Fit</v>
      </c>
      <c r="C3294" s="43" t="s">
        <v>1051</v>
      </c>
      <c r="D3294" s="133"/>
      <c r="E3294" s="84">
        <v>71387</v>
      </c>
      <c r="F3294" s="90">
        <v>45451</v>
      </c>
      <c r="G3294" s="85" t="s">
        <v>234</v>
      </c>
    </row>
    <row r="3295" spans="1:7" ht="22.5" x14ac:dyDescent="0.15">
      <c r="A3295" s="83" t="s">
        <v>405</v>
      </c>
      <c r="B3295" s="83" t="s">
        <v>1159</v>
      </c>
      <c r="C3295" s="43" t="s">
        <v>992</v>
      </c>
      <c r="D3295" s="84"/>
      <c r="E3295" s="84">
        <v>120.5</v>
      </c>
      <c r="F3295" s="90">
        <v>45451</v>
      </c>
      <c r="G3295" s="85" t="s">
        <v>234</v>
      </c>
    </row>
    <row r="3296" spans="1:7" ht="22.5" x14ac:dyDescent="0.15">
      <c r="A3296" s="83" t="s">
        <v>406</v>
      </c>
      <c r="B3296" s="83" t="s">
        <v>1159</v>
      </c>
      <c r="C3296" s="43" t="s">
        <v>895</v>
      </c>
      <c r="D3296" s="84"/>
      <c r="E3296" s="84">
        <v>120.5</v>
      </c>
      <c r="F3296" s="90">
        <v>45451</v>
      </c>
      <c r="G3296" s="85" t="s">
        <v>234</v>
      </c>
    </row>
    <row r="3297" spans="1:7" ht="22.5" x14ac:dyDescent="0.15">
      <c r="A3297" s="83" t="s">
        <v>402</v>
      </c>
      <c r="B3297" s="83" t="s">
        <v>1159</v>
      </c>
      <c r="C3297" s="43" t="s">
        <v>989</v>
      </c>
      <c r="D3297" s="84"/>
      <c r="E3297" s="84">
        <v>120.5</v>
      </c>
      <c r="F3297" s="90">
        <v>45451</v>
      </c>
      <c r="G3297" s="85" t="s">
        <v>234</v>
      </c>
    </row>
    <row r="3298" spans="1:7" ht="22.5" x14ac:dyDescent="0.15">
      <c r="A3298" s="83" t="s">
        <v>403</v>
      </c>
      <c r="B3298" s="83" t="s">
        <v>1159</v>
      </c>
      <c r="C3298" s="43" t="s">
        <v>990</v>
      </c>
      <c r="D3298" s="84"/>
      <c r="E3298" s="84">
        <v>120.5</v>
      </c>
      <c r="F3298" s="90">
        <v>45451</v>
      </c>
      <c r="G3298" s="85" t="s">
        <v>234</v>
      </c>
    </row>
    <row r="3299" spans="1:7" ht="22.5" x14ac:dyDescent="0.15">
      <c r="A3299" s="83" t="s">
        <v>863</v>
      </c>
      <c r="B3299" s="83" t="s">
        <v>28</v>
      </c>
      <c r="C3299" s="43" t="s">
        <v>1054</v>
      </c>
      <c r="D3299" s="84"/>
      <c r="E3299" s="84" t="s">
        <v>29</v>
      </c>
      <c r="F3299" s="90">
        <v>45453</v>
      </c>
      <c r="G3299" s="85" t="s">
        <v>234</v>
      </c>
    </row>
    <row r="3300" spans="1:7" ht="33.75" x14ac:dyDescent="0.15">
      <c r="A3300" s="83" t="s">
        <v>1047</v>
      </c>
      <c r="B3300" s="83" t="s">
        <v>28</v>
      </c>
      <c r="C3300" s="43" t="s">
        <v>1101</v>
      </c>
      <c r="D3300" s="84"/>
      <c r="E3300" s="84" t="s">
        <v>29</v>
      </c>
      <c r="F3300" s="90">
        <v>45453</v>
      </c>
      <c r="G3300" s="85" t="s">
        <v>234</v>
      </c>
    </row>
    <row r="3301" spans="1:7" ht="22.5" x14ac:dyDescent="0.15">
      <c r="A3301" s="83" t="s">
        <v>438</v>
      </c>
      <c r="B3301" s="83" t="str">
        <f>Input!$E$2</f>
        <v>2009 Fit</v>
      </c>
      <c r="C3301" s="43" t="s">
        <v>1168</v>
      </c>
      <c r="D3301" s="84"/>
      <c r="E3301" s="84">
        <v>71394</v>
      </c>
      <c r="F3301" s="90">
        <v>45454</v>
      </c>
      <c r="G3301" s="85" t="s">
        <v>234</v>
      </c>
    </row>
    <row r="3302" spans="1:7" ht="12" x14ac:dyDescent="0.15">
      <c r="A3302" s="83" t="s">
        <v>644</v>
      </c>
      <c r="B3302" s="83" t="s">
        <v>28</v>
      </c>
      <c r="C3302" s="43" t="s">
        <v>860</v>
      </c>
      <c r="D3302" s="134" t="s">
        <v>859</v>
      </c>
      <c r="E3302" s="84" t="s">
        <v>29</v>
      </c>
      <c r="F3302" s="90">
        <v>45455</v>
      </c>
      <c r="G3302" s="85" t="s">
        <v>234</v>
      </c>
    </row>
    <row r="3303" spans="1:7" ht="12" x14ac:dyDescent="0.15">
      <c r="A3303" s="83" t="s">
        <v>837</v>
      </c>
      <c r="B3303" s="83" t="s">
        <v>28</v>
      </c>
      <c r="C3303" s="43" t="s">
        <v>842</v>
      </c>
      <c r="D3303" s="84"/>
      <c r="E3303" s="84" t="s">
        <v>29</v>
      </c>
      <c r="F3303" s="90">
        <v>45455</v>
      </c>
      <c r="G3303" s="85" t="s">
        <v>234</v>
      </c>
    </row>
    <row r="3304" spans="1:7" ht="22.5" x14ac:dyDescent="0.15">
      <c r="A3304" s="83" t="s">
        <v>399</v>
      </c>
      <c r="B3304" s="83" t="s">
        <v>1159</v>
      </c>
      <c r="C3304" s="43" t="s">
        <v>891</v>
      </c>
      <c r="D3304" s="84"/>
      <c r="E3304" s="84">
        <v>120.5</v>
      </c>
      <c r="F3304" s="90">
        <v>45456</v>
      </c>
      <c r="G3304" s="85" t="s">
        <v>234</v>
      </c>
    </row>
    <row r="3305" spans="1:7" ht="22.5" x14ac:dyDescent="0.15">
      <c r="A3305" s="83" t="s">
        <v>779</v>
      </c>
      <c r="B3305" s="83" t="s">
        <v>1159</v>
      </c>
      <c r="C3305" s="43" t="s">
        <v>1209</v>
      </c>
      <c r="D3305" s="84"/>
      <c r="E3305" s="84">
        <v>120.5</v>
      </c>
      <c r="F3305" s="90">
        <v>45456</v>
      </c>
      <c r="G3305" s="85" t="s">
        <v>234</v>
      </c>
    </row>
    <row r="3306" spans="1:7" ht="22.5" customHeight="1" x14ac:dyDescent="0.2">
      <c r="A3306" s="113" t="s">
        <v>671</v>
      </c>
      <c r="B3306" s="113" t="s">
        <v>216</v>
      </c>
      <c r="C3306" s="78" t="s">
        <v>1252</v>
      </c>
      <c r="D3306" s="117" t="s">
        <v>29</v>
      </c>
      <c r="E3306" s="131" t="s">
        <v>29</v>
      </c>
      <c r="F3306" s="136">
        <v>45457</v>
      </c>
      <c r="G3306" s="25" t="s">
        <v>234</v>
      </c>
    </row>
    <row r="3307" spans="1:7" ht="45" customHeight="1" x14ac:dyDescent="0.15">
      <c r="A3307" s="83" t="s">
        <v>771</v>
      </c>
      <c r="B3307" s="83" t="s">
        <v>199</v>
      </c>
      <c r="C3307" s="43" t="s">
        <v>1250</v>
      </c>
      <c r="D3307" s="125" t="s">
        <v>859</v>
      </c>
      <c r="E3307" s="84" t="s">
        <v>29</v>
      </c>
      <c r="F3307" s="90">
        <v>45458</v>
      </c>
      <c r="G3307" s="85" t="s">
        <v>234</v>
      </c>
    </row>
    <row r="3308" spans="1:7" ht="45" customHeight="1" x14ac:dyDescent="0.15">
      <c r="A3308" s="83" t="s">
        <v>978</v>
      </c>
      <c r="B3308" s="83" t="s">
        <v>199</v>
      </c>
      <c r="C3308" s="43" t="s">
        <v>1251</v>
      </c>
      <c r="D3308" s="125" t="s">
        <v>859</v>
      </c>
      <c r="E3308" s="84" t="s">
        <v>29</v>
      </c>
      <c r="F3308" s="90">
        <v>45458</v>
      </c>
      <c r="G3308" s="85" t="s">
        <v>234</v>
      </c>
    </row>
    <row r="3309" spans="1:7" ht="12" x14ac:dyDescent="0.15">
      <c r="A3309" s="83" t="s">
        <v>426</v>
      </c>
      <c r="B3309" s="83" t="str">
        <f>Input!$E$2</f>
        <v>2009 Fit</v>
      </c>
      <c r="C3309" s="43" t="s">
        <v>1255</v>
      </c>
      <c r="D3309" s="125" t="s">
        <v>859</v>
      </c>
      <c r="E3309" s="84">
        <v>71414</v>
      </c>
      <c r="F3309" s="90">
        <v>45459</v>
      </c>
      <c r="G3309" s="85" t="s">
        <v>234</v>
      </c>
    </row>
    <row r="3310" spans="1:7" ht="22.5" x14ac:dyDescent="0.15">
      <c r="A3310" s="83" t="s">
        <v>455</v>
      </c>
      <c r="B3310" s="83" t="s">
        <v>28</v>
      </c>
      <c r="C3310" s="43" t="s">
        <v>1253</v>
      </c>
      <c r="D3310" s="84"/>
      <c r="E3310" s="84" t="s">
        <v>29</v>
      </c>
      <c r="F3310" s="90">
        <v>45461</v>
      </c>
      <c r="G3310" s="85" t="s">
        <v>234</v>
      </c>
    </row>
    <row r="3311" spans="1:7" ht="12" x14ac:dyDescent="0.15">
      <c r="A3311" s="83" t="s">
        <v>955</v>
      </c>
      <c r="B3311" s="83" t="str">
        <f>Input!$E$2</f>
        <v>2009 Fit</v>
      </c>
      <c r="C3311" s="43" t="s">
        <v>956</v>
      </c>
      <c r="D3311" s="84"/>
      <c r="E3311" s="84">
        <v>71423</v>
      </c>
      <c r="F3311" s="90">
        <v>45462</v>
      </c>
      <c r="G3311" s="85" t="s">
        <v>234</v>
      </c>
    </row>
    <row r="3312" spans="1:7" ht="78.75" x14ac:dyDescent="0.15">
      <c r="A3312" s="83" t="s">
        <v>685</v>
      </c>
      <c r="B3312" s="83" t="s">
        <v>28</v>
      </c>
      <c r="C3312" s="43" t="s">
        <v>1258</v>
      </c>
      <c r="D3312" s="84"/>
      <c r="E3312" s="84" t="s">
        <v>29</v>
      </c>
      <c r="F3312" s="90">
        <v>45469</v>
      </c>
      <c r="G3312" s="85" t="s">
        <v>234</v>
      </c>
    </row>
    <row r="3313" spans="1:7" ht="12" x14ac:dyDescent="0.15">
      <c r="A3313" s="83" t="s">
        <v>670</v>
      </c>
      <c r="B3313" s="83" t="s">
        <v>28</v>
      </c>
      <c r="C3313" s="43" t="s">
        <v>940</v>
      </c>
      <c r="D3313" s="125" t="s">
        <v>859</v>
      </c>
      <c r="E3313" s="84" t="s">
        <v>29</v>
      </c>
      <c r="F3313" s="90">
        <v>45471</v>
      </c>
      <c r="G3313" s="85" t="s">
        <v>234</v>
      </c>
    </row>
    <row r="3314" spans="1:7" ht="12" x14ac:dyDescent="0.15">
      <c r="A3314" s="83" t="s">
        <v>1145</v>
      </c>
      <c r="B3314" s="83" t="str">
        <f>Input!$E$2</f>
        <v>2009 Fit</v>
      </c>
      <c r="C3314" s="43" t="s">
        <v>1146</v>
      </c>
      <c r="D3314" s="84"/>
      <c r="E3314" s="84">
        <v>71524</v>
      </c>
      <c r="F3314" s="90">
        <v>45477</v>
      </c>
      <c r="G3314" s="85" t="s">
        <v>234</v>
      </c>
    </row>
    <row r="3315" spans="1:7" ht="22.5" x14ac:dyDescent="0.15">
      <c r="A3315" s="83" t="s">
        <v>454</v>
      </c>
      <c r="B3315" s="83" t="s">
        <v>28</v>
      </c>
      <c r="C3315" s="43" t="s">
        <v>1260</v>
      </c>
      <c r="D3315" s="84"/>
      <c r="E3315" s="84" t="s">
        <v>29</v>
      </c>
      <c r="F3315" s="90">
        <v>45477</v>
      </c>
      <c r="G3315" s="85" t="s">
        <v>234</v>
      </c>
    </row>
    <row r="3316" spans="1:7" ht="12" x14ac:dyDescent="0.15">
      <c r="A3316" s="83" t="s">
        <v>458</v>
      </c>
      <c r="B3316" s="83" t="s">
        <v>28</v>
      </c>
      <c r="C3316" s="43" t="s">
        <v>498</v>
      </c>
      <c r="D3316" s="133"/>
      <c r="E3316" s="84" t="s">
        <v>29</v>
      </c>
      <c r="F3316" s="90">
        <v>45478</v>
      </c>
      <c r="G3316" s="85" t="s">
        <v>234</v>
      </c>
    </row>
    <row r="3317" spans="1:7" ht="22.5" x14ac:dyDescent="0.15">
      <c r="A3317" s="83" t="s">
        <v>401</v>
      </c>
      <c r="B3317" s="83" t="s">
        <v>1159</v>
      </c>
      <c r="C3317" s="43" t="s">
        <v>903</v>
      </c>
      <c r="D3317" s="84"/>
      <c r="E3317" s="84">
        <v>124</v>
      </c>
      <c r="F3317" s="90">
        <v>45480</v>
      </c>
      <c r="G3317" s="85" t="s">
        <v>234</v>
      </c>
    </row>
    <row r="3318" spans="1:7" ht="12" x14ac:dyDescent="0.15">
      <c r="A3318" s="83" t="s">
        <v>457</v>
      </c>
      <c r="B3318" s="83" t="s">
        <v>28</v>
      </c>
      <c r="C3318" s="43" t="s">
        <v>836</v>
      </c>
      <c r="D3318" s="133"/>
      <c r="E3318" s="84" t="s">
        <v>29</v>
      </c>
      <c r="F3318" s="90">
        <v>45480</v>
      </c>
      <c r="G3318" s="85" t="s">
        <v>234</v>
      </c>
    </row>
    <row r="3319" spans="1:7" ht="33.75" x14ac:dyDescent="0.15">
      <c r="A3319" s="83" t="s">
        <v>962</v>
      </c>
      <c r="B3319" s="83" t="s">
        <v>206</v>
      </c>
      <c r="C3319" s="43" t="s">
        <v>1261</v>
      </c>
      <c r="D3319" s="84"/>
      <c r="E3319" s="84" t="s">
        <v>29</v>
      </c>
      <c r="F3319" s="90">
        <v>45480</v>
      </c>
      <c r="G3319" s="85" t="s">
        <v>234</v>
      </c>
    </row>
    <row r="3320" spans="1:7" ht="33.75" x14ac:dyDescent="0.15">
      <c r="A3320" s="83" t="s">
        <v>1047</v>
      </c>
      <c r="B3320" s="83" t="s">
        <v>28</v>
      </c>
      <c r="C3320" s="43" t="s">
        <v>1101</v>
      </c>
      <c r="D3320" s="84"/>
      <c r="E3320" s="84" t="s">
        <v>29</v>
      </c>
      <c r="F3320" s="90">
        <v>45481</v>
      </c>
      <c r="G3320" s="85" t="s">
        <v>234</v>
      </c>
    </row>
    <row r="3321" spans="1:7" ht="22.5" x14ac:dyDescent="0.15">
      <c r="A3321" s="83" t="s">
        <v>438</v>
      </c>
      <c r="B3321" s="83" t="str">
        <f>Input!$E$2</f>
        <v>2009 Fit</v>
      </c>
      <c r="C3321" s="43" t="s">
        <v>1168</v>
      </c>
      <c r="D3321" s="133"/>
      <c r="E3321" s="84">
        <v>71563</v>
      </c>
      <c r="F3321" s="90">
        <v>45484</v>
      </c>
      <c r="G3321" s="85" t="s">
        <v>234</v>
      </c>
    </row>
    <row r="3322" spans="1:7" ht="12" x14ac:dyDescent="0.15">
      <c r="A3322" s="83" t="s">
        <v>644</v>
      </c>
      <c r="B3322" s="83" t="s">
        <v>28</v>
      </c>
      <c r="C3322" s="43" t="s">
        <v>860</v>
      </c>
      <c r="D3322" s="125" t="s">
        <v>859</v>
      </c>
      <c r="E3322" s="84" t="s">
        <v>29</v>
      </c>
      <c r="F3322" s="90">
        <v>45485</v>
      </c>
      <c r="G3322" s="85" t="s">
        <v>234</v>
      </c>
    </row>
    <row r="3323" spans="1:7" ht="12" x14ac:dyDescent="0.15">
      <c r="A3323" s="83" t="s">
        <v>837</v>
      </c>
      <c r="B3323" s="83" t="s">
        <v>28</v>
      </c>
      <c r="C3323" s="43" t="s">
        <v>842</v>
      </c>
      <c r="D3323" s="84"/>
      <c r="E3323" s="84" t="s">
        <v>29</v>
      </c>
      <c r="F3323" s="90">
        <v>45485</v>
      </c>
      <c r="G3323" s="85" t="s">
        <v>234</v>
      </c>
    </row>
    <row r="3324" spans="1:7" ht="12" x14ac:dyDescent="0.15">
      <c r="A3324" s="83" t="s">
        <v>955</v>
      </c>
      <c r="B3324" s="83" t="str">
        <f>Input!$E$2</f>
        <v>2009 Fit</v>
      </c>
      <c r="C3324" s="43" t="s">
        <v>956</v>
      </c>
      <c r="D3324" s="133"/>
      <c r="E3324" s="84">
        <v>71578</v>
      </c>
      <c r="F3324" s="90">
        <v>45492</v>
      </c>
      <c r="G3324" s="85" t="s">
        <v>234</v>
      </c>
    </row>
    <row r="3325" spans="1:7" ht="12" x14ac:dyDescent="0.15">
      <c r="A3325" s="83" t="s">
        <v>412</v>
      </c>
      <c r="B3325" s="83" t="s">
        <v>1150</v>
      </c>
      <c r="C3325" s="43" t="s">
        <v>1263</v>
      </c>
      <c r="D3325" s="84"/>
      <c r="E3325" s="84" t="s">
        <v>29</v>
      </c>
      <c r="F3325" s="90">
        <v>45492</v>
      </c>
      <c r="G3325" s="85" t="s">
        <v>234</v>
      </c>
    </row>
    <row r="3326" spans="1:7" ht="22.5" customHeight="1" x14ac:dyDescent="0.2">
      <c r="A3326" s="113" t="s">
        <v>887</v>
      </c>
      <c r="B3326" s="83" t="s">
        <v>1150</v>
      </c>
      <c r="C3326" s="78" t="s">
        <v>1264</v>
      </c>
      <c r="D3326" s="117" t="s">
        <v>29</v>
      </c>
      <c r="E3326" s="131" t="s">
        <v>29</v>
      </c>
      <c r="F3326" s="136">
        <v>45493</v>
      </c>
      <c r="G3326" s="25" t="s">
        <v>234</v>
      </c>
    </row>
    <row r="3327" spans="1:7" ht="33.75" x14ac:dyDescent="0.2">
      <c r="A3327" s="113" t="s">
        <v>887</v>
      </c>
      <c r="B3327" s="113" t="s">
        <v>28</v>
      </c>
      <c r="C3327" s="78" t="s">
        <v>1265</v>
      </c>
      <c r="E3327" s="131" t="s">
        <v>29</v>
      </c>
      <c r="F3327" s="136">
        <v>45498</v>
      </c>
      <c r="G3327" s="25" t="s">
        <v>234</v>
      </c>
    </row>
    <row r="3328" spans="1:7" ht="22.5" x14ac:dyDescent="0.15">
      <c r="A3328" s="83" t="s">
        <v>415</v>
      </c>
      <c r="B3328" s="83" t="s">
        <v>1150</v>
      </c>
      <c r="C3328" s="43" t="s">
        <v>1232</v>
      </c>
      <c r="D3328" s="134" t="s">
        <v>859</v>
      </c>
      <c r="E3328" s="84" t="s">
        <v>29</v>
      </c>
      <c r="F3328" s="90">
        <v>45499</v>
      </c>
      <c r="G3328" s="85" t="s">
        <v>234</v>
      </c>
    </row>
    <row r="3329" spans="1:7" ht="12" x14ac:dyDescent="0.15">
      <c r="A3329" s="83" t="s">
        <v>412</v>
      </c>
      <c r="B3329" s="83" t="s">
        <v>1150</v>
      </c>
      <c r="C3329" s="43" t="s">
        <v>1263</v>
      </c>
      <c r="D3329" s="84"/>
      <c r="E3329" s="84" t="s">
        <v>29</v>
      </c>
      <c r="F3329" s="90">
        <v>45500</v>
      </c>
      <c r="G3329" s="85" t="s">
        <v>234</v>
      </c>
    </row>
    <row r="3330" spans="1:7" ht="56.25" x14ac:dyDescent="0.2">
      <c r="A3330" s="113" t="s">
        <v>887</v>
      </c>
      <c r="B3330" s="113" t="s">
        <v>28</v>
      </c>
      <c r="C3330" s="78" t="s">
        <v>1266</v>
      </c>
      <c r="E3330" s="131" t="s">
        <v>29</v>
      </c>
      <c r="F3330" s="90">
        <v>45500</v>
      </c>
      <c r="G3330" s="25" t="s">
        <v>234</v>
      </c>
    </row>
    <row r="3331" spans="1:7" ht="22.5" x14ac:dyDescent="0.15">
      <c r="A3331" s="83" t="s">
        <v>780</v>
      </c>
      <c r="B3331" s="83" t="s">
        <v>1159</v>
      </c>
      <c r="C3331" s="43" t="s">
        <v>1091</v>
      </c>
      <c r="D3331" s="84"/>
      <c r="E3331" s="84">
        <v>125</v>
      </c>
      <c r="F3331" s="90">
        <v>45501</v>
      </c>
      <c r="G3331" s="85" t="s">
        <v>234</v>
      </c>
    </row>
    <row r="3332" spans="1:7" ht="22.5" x14ac:dyDescent="0.15">
      <c r="A3332" s="83" t="s">
        <v>1242</v>
      </c>
      <c r="B3332" s="83" t="s">
        <v>28</v>
      </c>
      <c r="C3332" s="43" t="s">
        <v>1280</v>
      </c>
      <c r="D3332" s="84"/>
      <c r="E3332" s="84" t="s">
        <v>29</v>
      </c>
      <c r="F3332" s="90">
        <v>45502</v>
      </c>
      <c r="G3332" s="85" t="s">
        <v>234</v>
      </c>
    </row>
    <row r="3333" spans="1:7" ht="22.5" x14ac:dyDescent="0.15">
      <c r="A3333" s="83" t="s">
        <v>1148</v>
      </c>
      <c r="B3333" s="83" t="s">
        <v>28</v>
      </c>
      <c r="C3333" s="43" t="s">
        <v>1052</v>
      </c>
      <c r="D3333" s="133"/>
      <c r="E3333" s="84" t="s">
        <v>29</v>
      </c>
      <c r="F3333" s="90">
        <v>45505</v>
      </c>
      <c r="G3333" s="85" t="s">
        <v>234</v>
      </c>
    </row>
    <row r="3334" spans="1:7" ht="12" x14ac:dyDescent="0.15">
      <c r="A3334" s="83" t="s">
        <v>1145</v>
      </c>
      <c r="B3334" s="83" t="str">
        <f>Input!$E$2</f>
        <v>2009 Fit</v>
      </c>
      <c r="C3334" s="43" t="s">
        <v>1146</v>
      </c>
      <c r="D3334" s="84"/>
      <c r="E3334" s="84">
        <v>71624</v>
      </c>
      <c r="F3334" s="90">
        <v>45507</v>
      </c>
      <c r="G3334" s="85" t="s">
        <v>234</v>
      </c>
    </row>
    <row r="3335" spans="1:7" ht="33.75" x14ac:dyDescent="0.15">
      <c r="A3335" s="83" t="s">
        <v>962</v>
      </c>
      <c r="B3335" s="83" t="s">
        <v>206</v>
      </c>
      <c r="C3335" s="43" t="s">
        <v>1261</v>
      </c>
      <c r="D3335" s="84"/>
      <c r="E3335" s="84" t="s">
        <v>29</v>
      </c>
      <c r="F3335" s="90">
        <v>45510</v>
      </c>
      <c r="G3335" s="85" t="s">
        <v>234</v>
      </c>
    </row>
    <row r="3336" spans="1:7" ht="33.75" x14ac:dyDescent="0.15">
      <c r="A3336" s="83" t="s">
        <v>1047</v>
      </c>
      <c r="B3336" s="83" t="s">
        <v>28</v>
      </c>
      <c r="C3336" s="43" t="s">
        <v>1101</v>
      </c>
      <c r="D3336" s="84"/>
      <c r="E3336" s="84" t="s">
        <v>29</v>
      </c>
      <c r="F3336" s="90">
        <v>45511</v>
      </c>
      <c r="G3336" s="85" t="s">
        <v>234</v>
      </c>
    </row>
    <row r="3337" spans="1:7" ht="22.5" x14ac:dyDescent="0.15">
      <c r="A3337" s="83" t="s">
        <v>863</v>
      </c>
      <c r="B3337" s="83" t="s">
        <v>28</v>
      </c>
      <c r="C3337" s="43" t="s">
        <v>1054</v>
      </c>
      <c r="D3337" s="84"/>
      <c r="E3337" s="84" t="s">
        <v>29</v>
      </c>
      <c r="F3337" s="90">
        <v>45513</v>
      </c>
      <c r="G3337" s="85" t="s">
        <v>234</v>
      </c>
    </row>
    <row r="3338" spans="1:7" ht="12" x14ac:dyDescent="0.15">
      <c r="A3338" s="83" t="s">
        <v>413</v>
      </c>
      <c r="B3338" s="83" t="s">
        <v>1150</v>
      </c>
      <c r="C3338" s="43" t="s">
        <v>1035</v>
      </c>
      <c r="D3338" s="84"/>
      <c r="E3338" s="84" t="s">
        <v>29</v>
      </c>
      <c r="F3338" s="90">
        <v>45513</v>
      </c>
      <c r="G3338" s="85" t="s">
        <v>234</v>
      </c>
    </row>
    <row r="3339" spans="1:7" ht="22.5" x14ac:dyDescent="0.15">
      <c r="A3339" s="83" t="s">
        <v>438</v>
      </c>
      <c r="B3339" s="83" t="str">
        <f>Input!$E$2</f>
        <v>2009 Fit</v>
      </c>
      <c r="C3339" s="43" t="s">
        <v>1168</v>
      </c>
      <c r="D3339" s="84"/>
      <c r="E3339" s="84">
        <v>71677</v>
      </c>
      <c r="F3339" s="90">
        <v>45514</v>
      </c>
      <c r="G3339" s="85" t="s">
        <v>234</v>
      </c>
    </row>
    <row r="3340" spans="1:7" ht="12" x14ac:dyDescent="0.15">
      <c r="A3340" s="83" t="s">
        <v>644</v>
      </c>
      <c r="B3340" s="83" t="s">
        <v>28</v>
      </c>
      <c r="C3340" s="43" t="s">
        <v>860</v>
      </c>
      <c r="D3340" s="125" t="s">
        <v>859</v>
      </c>
      <c r="E3340" s="84" t="s">
        <v>29</v>
      </c>
      <c r="F3340" s="90">
        <v>45515</v>
      </c>
      <c r="G3340" s="85" t="s">
        <v>234</v>
      </c>
    </row>
    <row r="3341" spans="1:7" ht="12" x14ac:dyDescent="0.15">
      <c r="A3341" s="83" t="s">
        <v>837</v>
      </c>
      <c r="B3341" s="83" t="s">
        <v>28</v>
      </c>
      <c r="C3341" s="43" t="s">
        <v>842</v>
      </c>
      <c r="D3341" s="84"/>
      <c r="E3341" s="84" t="s">
        <v>29</v>
      </c>
      <c r="F3341" s="90">
        <v>45515</v>
      </c>
      <c r="G3341" s="85" t="s">
        <v>234</v>
      </c>
    </row>
    <row r="3342" spans="1:7" ht="12" x14ac:dyDescent="0.15">
      <c r="A3342" s="83" t="s">
        <v>412</v>
      </c>
      <c r="B3342" s="83" t="s">
        <v>1150</v>
      </c>
      <c r="C3342" s="43" t="s">
        <v>1263</v>
      </c>
      <c r="D3342" s="84"/>
      <c r="E3342" s="84" t="s">
        <v>29</v>
      </c>
      <c r="F3342" s="90">
        <v>45518</v>
      </c>
      <c r="G3342" s="85" t="s">
        <v>234</v>
      </c>
    </row>
    <row r="3343" spans="1:7" ht="12" x14ac:dyDescent="0.15">
      <c r="A3343" s="83" t="s">
        <v>465</v>
      </c>
      <c r="B3343" s="83" t="s">
        <v>28</v>
      </c>
      <c r="C3343" s="43" t="s">
        <v>960</v>
      </c>
      <c r="D3343" s="84"/>
      <c r="E3343" s="84" t="s">
        <v>29</v>
      </c>
      <c r="F3343" s="90">
        <v>45520</v>
      </c>
      <c r="G3343" s="85" t="s">
        <v>234</v>
      </c>
    </row>
    <row r="3344" spans="1:7" ht="12" x14ac:dyDescent="0.15">
      <c r="A3344" s="83" t="s">
        <v>428</v>
      </c>
      <c r="B3344" s="83" t="str">
        <f>Input!$E$2</f>
        <v>2009 Fit</v>
      </c>
      <c r="C3344" s="43" t="s">
        <v>1171</v>
      </c>
      <c r="D3344" s="84"/>
      <c r="E3344" s="84">
        <v>71682</v>
      </c>
      <c r="F3344" s="90">
        <v>45520</v>
      </c>
      <c r="G3344" s="85" t="s">
        <v>234</v>
      </c>
    </row>
    <row r="3345" spans="1:7" ht="12" x14ac:dyDescent="0.15">
      <c r="A3345" s="83" t="s">
        <v>463</v>
      </c>
      <c r="B3345" s="83" t="s">
        <v>28</v>
      </c>
      <c r="C3345" s="43" t="s">
        <v>675</v>
      </c>
      <c r="D3345" s="84"/>
      <c r="E3345" s="84" t="s">
        <v>29</v>
      </c>
      <c r="F3345" s="90">
        <v>45522</v>
      </c>
      <c r="G3345" s="85" t="s">
        <v>234</v>
      </c>
    </row>
    <row r="3346" spans="1:7" ht="33.75" x14ac:dyDescent="0.15">
      <c r="A3346" s="83" t="s">
        <v>431</v>
      </c>
      <c r="B3346" s="83" t="str">
        <f>Input!$E$2</f>
        <v>2009 Fit</v>
      </c>
      <c r="C3346" s="43" t="s">
        <v>1218</v>
      </c>
      <c r="D3346" s="84"/>
      <c r="E3346" s="84">
        <v>71916</v>
      </c>
      <c r="F3346" s="90">
        <v>45526</v>
      </c>
      <c r="G3346" s="85" t="s">
        <v>234</v>
      </c>
    </row>
    <row r="3347" spans="1:7" ht="12" x14ac:dyDescent="0.15">
      <c r="A3347" s="83" t="s">
        <v>955</v>
      </c>
      <c r="B3347" s="83" t="str">
        <f>Input!$E$2</f>
        <v>2009 Fit</v>
      </c>
      <c r="C3347" s="43" t="s">
        <v>956</v>
      </c>
      <c r="D3347" s="133"/>
      <c r="E3347" s="84">
        <v>71916</v>
      </c>
      <c r="F3347" s="90">
        <v>45526</v>
      </c>
      <c r="G3347" s="85" t="s">
        <v>234</v>
      </c>
    </row>
    <row r="3348" spans="1:7" ht="12" x14ac:dyDescent="0.15">
      <c r="A3348" s="83" t="s">
        <v>915</v>
      </c>
      <c r="B3348" s="83" t="s">
        <v>28</v>
      </c>
      <c r="C3348" s="43" t="s">
        <v>916</v>
      </c>
      <c r="D3348" s="84"/>
      <c r="E3348" s="84" t="s">
        <v>29</v>
      </c>
      <c r="F3348" s="90">
        <v>45527</v>
      </c>
      <c r="G3348" s="85" t="s">
        <v>234</v>
      </c>
    </row>
    <row r="3349" spans="1:7" ht="12" x14ac:dyDescent="0.15">
      <c r="A3349" s="83" t="s">
        <v>640</v>
      </c>
      <c r="B3349" s="83" t="s">
        <v>28</v>
      </c>
      <c r="C3349" s="43" t="s">
        <v>641</v>
      </c>
      <c r="D3349" s="84"/>
      <c r="E3349" s="84" t="s">
        <v>29</v>
      </c>
      <c r="F3349" s="90">
        <v>45529</v>
      </c>
      <c r="G3349" s="85" t="s">
        <v>234</v>
      </c>
    </row>
    <row r="3350" spans="1:7" ht="22.5" x14ac:dyDescent="0.15">
      <c r="A3350" s="83" t="s">
        <v>1221</v>
      </c>
      <c r="B3350" s="83" t="str">
        <f>Input!$E$2</f>
        <v>2009 Fit</v>
      </c>
      <c r="C3350" s="43" t="s">
        <v>1222</v>
      </c>
      <c r="D3350" s="84"/>
      <c r="E3350" s="84">
        <v>71946</v>
      </c>
      <c r="F3350" s="90">
        <v>45532</v>
      </c>
      <c r="G3350" s="85" t="s">
        <v>234</v>
      </c>
    </row>
    <row r="3351" spans="1:7" ht="33.75" x14ac:dyDescent="0.15">
      <c r="A3351" s="83" t="s">
        <v>998</v>
      </c>
      <c r="B3351" s="83" t="s">
        <v>28</v>
      </c>
      <c r="C3351" s="43" t="s">
        <v>1273</v>
      </c>
      <c r="D3351" s="125"/>
      <c r="E3351" s="84" t="s">
        <v>29</v>
      </c>
      <c r="F3351" s="90">
        <v>45536</v>
      </c>
      <c r="G3351" s="85" t="s">
        <v>234</v>
      </c>
    </row>
    <row r="3352" spans="1:7" ht="33.75" x14ac:dyDescent="0.15">
      <c r="A3352" s="83" t="s">
        <v>999</v>
      </c>
      <c r="B3352" s="83" t="s">
        <v>827</v>
      </c>
      <c r="C3352" s="43" t="s">
        <v>1272</v>
      </c>
      <c r="D3352" s="125"/>
      <c r="E3352" s="84" t="s">
        <v>29</v>
      </c>
      <c r="F3352" s="90">
        <v>45536</v>
      </c>
      <c r="G3352" s="85" t="s">
        <v>234</v>
      </c>
    </row>
    <row r="3353" spans="1:7" ht="12" x14ac:dyDescent="0.15">
      <c r="A3353" s="83" t="s">
        <v>1145</v>
      </c>
      <c r="B3353" s="83" t="str">
        <f>Input!$E$2</f>
        <v>2009 Fit</v>
      </c>
      <c r="C3353" s="43" t="s">
        <v>1146</v>
      </c>
      <c r="D3353" s="84"/>
      <c r="E3353" s="84">
        <v>71954</v>
      </c>
      <c r="F3353" s="90">
        <v>45537</v>
      </c>
      <c r="G3353" s="85" t="s">
        <v>234</v>
      </c>
    </row>
    <row r="3354" spans="1:7" ht="12" x14ac:dyDescent="0.15">
      <c r="A3354" s="83" t="s">
        <v>1256</v>
      </c>
      <c r="B3354" s="83" t="s">
        <v>215</v>
      </c>
      <c r="C3354" s="43" t="s">
        <v>1257</v>
      </c>
      <c r="D3354" s="125" t="s">
        <v>859</v>
      </c>
      <c r="E3354" s="84" t="s">
        <v>29</v>
      </c>
      <c r="F3354" s="90">
        <v>45537</v>
      </c>
      <c r="G3354" s="85" t="s">
        <v>234</v>
      </c>
    </row>
    <row r="3355" spans="1:7" ht="22.5" x14ac:dyDescent="0.15">
      <c r="A3355" s="83" t="s">
        <v>478</v>
      </c>
      <c r="B3355" s="83" t="s">
        <v>1149</v>
      </c>
      <c r="C3355" s="43" t="s">
        <v>1274</v>
      </c>
      <c r="D3355" s="84"/>
      <c r="E3355" s="84" t="s">
        <v>29</v>
      </c>
      <c r="F3355" s="90">
        <v>45538</v>
      </c>
      <c r="G3355" s="85" t="s">
        <v>234</v>
      </c>
    </row>
    <row r="3356" spans="1:7" ht="12" x14ac:dyDescent="0.15">
      <c r="A3356" s="83" t="s">
        <v>458</v>
      </c>
      <c r="B3356" s="83" t="s">
        <v>28</v>
      </c>
      <c r="C3356" s="43" t="s">
        <v>498</v>
      </c>
      <c r="D3356" s="84"/>
      <c r="E3356" s="84" t="s">
        <v>29</v>
      </c>
      <c r="F3356" s="90">
        <v>45538</v>
      </c>
      <c r="G3356" s="85" t="s">
        <v>234</v>
      </c>
    </row>
    <row r="3357" spans="1:7" ht="45" customHeight="1" x14ac:dyDescent="0.15">
      <c r="A3357" s="83" t="s">
        <v>962</v>
      </c>
      <c r="B3357" s="83" t="s">
        <v>206</v>
      </c>
      <c r="C3357" s="43" t="s">
        <v>1261</v>
      </c>
      <c r="D3357" s="84"/>
      <c r="E3357" s="84" t="s">
        <v>29</v>
      </c>
      <c r="F3357" s="90">
        <v>45540</v>
      </c>
      <c r="G3357" s="85" t="s">
        <v>234</v>
      </c>
    </row>
    <row r="3358" spans="1:7" ht="45.75" customHeight="1" x14ac:dyDescent="0.15">
      <c r="A3358" s="83" t="s">
        <v>1047</v>
      </c>
      <c r="B3358" s="83" t="s">
        <v>28</v>
      </c>
      <c r="C3358" s="43" t="s">
        <v>1101</v>
      </c>
      <c r="D3358" s="84"/>
      <c r="E3358" s="84" t="s">
        <v>29</v>
      </c>
      <c r="F3358" s="90">
        <v>45541</v>
      </c>
      <c r="G3358" s="85" t="s">
        <v>234</v>
      </c>
    </row>
    <row r="3359" spans="1:7" ht="22.5" x14ac:dyDescent="0.15">
      <c r="A3359" s="83" t="s">
        <v>438</v>
      </c>
      <c r="B3359" s="83" t="str">
        <f>Input!$E$2</f>
        <v>2009 Fit</v>
      </c>
      <c r="C3359" s="43" t="s">
        <v>1168</v>
      </c>
      <c r="D3359" s="84"/>
      <c r="E3359" s="84">
        <v>71987</v>
      </c>
      <c r="F3359" s="90">
        <v>45544</v>
      </c>
      <c r="G3359" s="85" t="s">
        <v>234</v>
      </c>
    </row>
    <row r="3360" spans="1:7" ht="22.5" x14ac:dyDescent="0.15">
      <c r="A3360" s="83" t="s">
        <v>481</v>
      </c>
      <c r="B3360" s="83" t="s">
        <v>215</v>
      </c>
      <c r="C3360" s="43" t="s">
        <v>1063</v>
      </c>
      <c r="D3360" s="84"/>
      <c r="E3360" s="84" t="s">
        <v>29</v>
      </c>
      <c r="F3360" s="90">
        <v>45544</v>
      </c>
      <c r="G3360" s="85" t="s">
        <v>234</v>
      </c>
    </row>
    <row r="3361" spans="1:7" ht="12" x14ac:dyDescent="0.15">
      <c r="A3361" s="83" t="s">
        <v>644</v>
      </c>
      <c r="B3361" s="83" t="s">
        <v>28</v>
      </c>
      <c r="C3361" s="43" t="s">
        <v>860</v>
      </c>
      <c r="D3361" s="125" t="s">
        <v>859</v>
      </c>
      <c r="E3361" s="84" t="s">
        <v>29</v>
      </c>
      <c r="F3361" s="90">
        <v>45544</v>
      </c>
      <c r="G3361" s="85" t="s">
        <v>234</v>
      </c>
    </row>
    <row r="3362" spans="1:7" ht="12" x14ac:dyDescent="0.15">
      <c r="A3362" s="83" t="s">
        <v>837</v>
      </c>
      <c r="B3362" s="83" t="s">
        <v>28</v>
      </c>
      <c r="C3362" s="43" t="s">
        <v>842</v>
      </c>
      <c r="D3362" s="84"/>
      <c r="E3362" s="84" t="s">
        <v>29</v>
      </c>
      <c r="F3362" s="90">
        <v>45544</v>
      </c>
      <c r="G3362" s="85" t="s">
        <v>234</v>
      </c>
    </row>
    <row r="3363" spans="1:7" ht="33.75" x14ac:dyDescent="0.15">
      <c r="A3363" s="83" t="s">
        <v>912</v>
      </c>
      <c r="B3363" s="83" t="s">
        <v>28</v>
      </c>
      <c r="C3363" s="43" t="s">
        <v>913</v>
      </c>
      <c r="D3363" s="84"/>
      <c r="E3363" s="84" t="s">
        <v>29</v>
      </c>
      <c r="F3363" s="90">
        <v>45545</v>
      </c>
      <c r="G3363" s="85" t="s">
        <v>234</v>
      </c>
    </row>
    <row r="3364" spans="1:7" ht="56.25" x14ac:dyDescent="0.15">
      <c r="A3364" s="83" t="s">
        <v>907</v>
      </c>
      <c r="B3364" s="83" t="s">
        <v>28</v>
      </c>
      <c r="C3364" s="43" t="s">
        <v>1271</v>
      </c>
      <c r="D3364" s="84"/>
      <c r="E3364" s="84" t="s">
        <v>29</v>
      </c>
      <c r="F3364" s="90">
        <v>45546</v>
      </c>
      <c r="G3364" s="85" t="s">
        <v>234</v>
      </c>
    </row>
    <row r="3365" spans="1:7" ht="45" x14ac:dyDescent="0.15">
      <c r="A3365" s="83" t="s">
        <v>1015</v>
      </c>
      <c r="B3365" s="83" t="s">
        <v>28</v>
      </c>
      <c r="C3365" s="43" t="s">
        <v>1016</v>
      </c>
      <c r="D3365" s="84"/>
      <c r="E3365" s="84" t="s">
        <v>29</v>
      </c>
      <c r="F3365" s="90">
        <v>45548</v>
      </c>
      <c r="G3365" s="85" t="s">
        <v>234</v>
      </c>
    </row>
    <row r="3366" spans="1:7" ht="45" x14ac:dyDescent="0.15">
      <c r="A3366" s="83" t="s">
        <v>772</v>
      </c>
      <c r="B3366" s="83" t="s">
        <v>199</v>
      </c>
      <c r="C3366" s="43" t="s">
        <v>1275</v>
      </c>
      <c r="D3366" s="125" t="s">
        <v>859</v>
      </c>
      <c r="E3366" s="84" t="s">
        <v>29</v>
      </c>
      <c r="F3366" s="90">
        <v>45550</v>
      </c>
      <c r="G3366" s="85" t="s">
        <v>234</v>
      </c>
    </row>
    <row r="3367" spans="1:7" ht="45" customHeight="1" x14ac:dyDescent="0.2">
      <c r="A3367" s="83" t="s">
        <v>979</v>
      </c>
      <c r="B3367" s="113" t="s">
        <v>199</v>
      </c>
      <c r="C3367" s="43" t="s">
        <v>1276</v>
      </c>
      <c r="D3367" s="125" t="s">
        <v>859</v>
      </c>
      <c r="E3367" s="131" t="s">
        <v>29</v>
      </c>
      <c r="F3367" s="136">
        <v>45550</v>
      </c>
      <c r="G3367" s="25" t="s">
        <v>234</v>
      </c>
    </row>
    <row r="3368" spans="1:7" ht="33.75" x14ac:dyDescent="0.15">
      <c r="A3368" s="83" t="s">
        <v>906</v>
      </c>
      <c r="B3368" s="83" t="s">
        <v>28</v>
      </c>
      <c r="C3368" s="43" t="s">
        <v>997</v>
      </c>
      <c r="D3368" s="84"/>
      <c r="E3368" s="84" t="s">
        <v>29</v>
      </c>
      <c r="F3368" s="90">
        <v>45550</v>
      </c>
      <c r="G3368" s="85" t="s">
        <v>234</v>
      </c>
    </row>
    <row r="3369" spans="1:7" ht="12" x14ac:dyDescent="0.15">
      <c r="A3369" s="83" t="s">
        <v>457</v>
      </c>
      <c r="B3369" s="83" t="s">
        <v>28</v>
      </c>
      <c r="C3369" s="43" t="s">
        <v>836</v>
      </c>
      <c r="D3369" s="84"/>
      <c r="E3369" s="84" t="s">
        <v>29</v>
      </c>
      <c r="F3369" s="90">
        <v>45550</v>
      </c>
      <c r="G3369" s="85" t="s">
        <v>234</v>
      </c>
    </row>
    <row r="3370" spans="1:7" ht="12" x14ac:dyDescent="0.15">
      <c r="A3370" s="83" t="s">
        <v>955</v>
      </c>
      <c r="B3370" s="83" t="str">
        <f>Input!$E$2</f>
        <v>2009 Fit</v>
      </c>
      <c r="C3370" s="43" t="s">
        <v>956</v>
      </c>
      <c r="D3370" s="84"/>
      <c r="E3370" s="84">
        <v>72057</v>
      </c>
      <c r="F3370" s="90">
        <v>45555</v>
      </c>
      <c r="G3370" s="85" t="s">
        <v>234</v>
      </c>
    </row>
    <row r="3371" spans="1:7" ht="22.5" x14ac:dyDescent="0.15">
      <c r="A3371" s="83" t="s">
        <v>1023</v>
      </c>
      <c r="B3371" s="83" t="s">
        <v>28</v>
      </c>
      <c r="C3371" s="43" t="s">
        <v>1024</v>
      </c>
      <c r="D3371" s="84"/>
      <c r="E3371" s="84" t="s">
        <v>29</v>
      </c>
      <c r="F3371" s="90">
        <v>45555</v>
      </c>
      <c r="G3371" s="85" t="s">
        <v>234</v>
      </c>
    </row>
    <row r="3372" spans="1:7" ht="22.5" x14ac:dyDescent="0.15">
      <c r="A3372" s="83" t="s">
        <v>401</v>
      </c>
      <c r="B3372" s="83" t="s">
        <v>1159</v>
      </c>
      <c r="C3372" s="43" t="s">
        <v>903</v>
      </c>
      <c r="D3372" s="84"/>
      <c r="E3372" s="84">
        <v>139.5</v>
      </c>
      <c r="F3372" s="90">
        <v>45557</v>
      </c>
      <c r="G3372" s="85" t="s">
        <v>234</v>
      </c>
    </row>
    <row r="3373" spans="1:7" ht="22.5" x14ac:dyDescent="0.15">
      <c r="A3373" s="83" t="s">
        <v>667</v>
      </c>
      <c r="B3373" s="83" t="s">
        <v>28</v>
      </c>
      <c r="C3373" s="43" t="s">
        <v>1066</v>
      </c>
      <c r="D3373" s="84"/>
      <c r="E3373" s="84" t="s">
        <v>29</v>
      </c>
      <c r="F3373" s="90">
        <v>45557</v>
      </c>
      <c r="G3373" s="85" t="s">
        <v>547</v>
      </c>
    </row>
    <row r="3374" spans="1:7" ht="33.75" x14ac:dyDescent="0.15">
      <c r="A3374" s="83" t="s">
        <v>475</v>
      </c>
      <c r="B3374" s="83" t="s">
        <v>199</v>
      </c>
      <c r="C3374" s="43" t="s">
        <v>1210</v>
      </c>
      <c r="D3374" s="84"/>
      <c r="E3374" s="84" t="s">
        <v>29</v>
      </c>
      <c r="F3374" s="90">
        <v>45557</v>
      </c>
      <c r="G3374" s="85" t="s">
        <v>547</v>
      </c>
    </row>
    <row r="3375" spans="1:7" ht="78.75" x14ac:dyDescent="0.15">
      <c r="A3375" s="83" t="s">
        <v>685</v>
      </c>
      <c r="B3375" s="83" t="s">
        <v>28</v>
      </c>
      <c r="C3375" s="43" t="s">
        <v>1258</v>
      </c>
      <c r="D3375" s="84"/>
      <c r="E3375" s="84" t="s">
        <v>29</v>
      </c>
      <c r="F3375" s="90">
        <v>45560</v>
      </c>
      <c r="G3375" s="85" t="s">
        <v>234</v>
      </c>
    </row>
    <row r="3376" spans="1:7" ht="22.5" x14ac:dyDescent="0.15">
      <c r="A3376" s="83" t="s">
        <v>479</v>
      </c>
      <c r="B3376" s="83" t="s">
        <v>1149</v>
      </c>
      <c r="C3376" s="43" t="s">
        <v>1035</v>
      </c>
      <c r="D3376" s="84"/>
      <c r="E3376" s="84" t="s">
        <v>29</v>
      </c>
      <c r="F3376" s="90">
        <v>45561</v>
      </c>
      <c r="G3376" s="85" t="s">
        <v>234</v>
      </c>
    </row>
    <row r="3377" spans="1:7" ht="12" x14ac:dyDescent="0.15">
      <c r="A3377" s="83" t="s">
        <v>670</v>
      </c>
      <c r="B3377" s="83" t="s">
        <v>28</v>
      </c>
      <c r="C3377" s="43" t="s">
        <v>940</v>
      </c>
      <c r="D3377" s="125" t="s">
        <v>859</v>
      </c>
      <c r="E3377" s="84" t="s">
        <v>29</v>
      </c>
      <c r="F3377" s="90">
        <v>45562</v>
      </c>
      <c r="G3377" s="85" t="s">
        <v>234</v>
      </c>
    </row>
    <row r="3378" spans="1:7" ht="12" x14ac:dyDescent="0.15">
      <c r="A3378" s="83" t="s">
        <v>443</v>
      </c>
      <c r="B3378" s="83" t="str">
        <f>Input!$E$2</f>
        <v>2009 Fit</v>
      </c>
      <c r="C3378" s="43" t="s">
        <v>1</v>
      </c>
      <c r="D3378" s="84"/>
      <c r="E3378" s="84">
        <v>72106</v>
      </c>
      <c r="F3378" s="90">
        <v>45563</v>
      </c>
      <c r="G3378" s="85" t="s">
        <v>234</v>
      </c>
    </row>
    <row r="3379" spans="1:7" ht="12" x14ac:dyDescent="0.15">
      <c r="A3379" s="83" t="s">
        <v>1145</v>
      </c>
      <c r="B3379" s="83" t="str">
        <f>Input!$E$2</f>
        <v>2009 Fit</v>
      </c>
      <c r="C3379" s="43" t="s">
        <v>1146</v>
      </c>
      <c r="D3379" s="84"/>
      <c r="E3379" s="84">
        <v>72123</v>
      </c>
      <c r="F3379" s="90">
        <v>45567</v>
      </c>
      <c r="G3379" s="85" t="s">
        <v>234</v>
      </c>
    </row>
    <row r="3380" spans="1:7" ht="12" x14ac:dyDescent="0.15">
      <c r="A3380" s="83" t="s">
        <v>1278</v>
      </c>
      <c r="B3380" s="83" t="s">
        <v>215</v>
      </c>
      <c r="C3380" s="43" t="s">
        <v>1257</v>
      </c>
      <c r="D3380" s="125" t="s">
        <v>859</v>
      </c>
      <c r="E3380" s="84" t="s">
        <v>29</v>
      </c>
      <c r="F3380" s="90">
        <v>45567</v>
      </c>
      <c r="G3380" s="85" t="s">
        <v>234</v>
      </c>
    </row>
    <row r="3381" spans="1:7" ht="12" x14ac:dyDescent="0.15">
      <c r="A3381" s="83" t="s">
        <v>430</v>
      </c>
      <c r="B3381" s="83" t="str">
        <f>Input!$E$2</f>
        <v>2009 Fit</v>
      </c>
      <c r="C3381" s="43" t="s">
        <v>126</v>
      </c>
      <c r="D3381" s="84"/>
      <c r="E3381" s="84">
        <v>72123</v>
      </c>
      <c r="F3381" s="90">
        <v>45567</v>
      </c>
      <c r="G3381" s="85" t="s">
        <v>234</v>
      </c>
    </row>
    <row r="3382" spans="1:7" ht="12" x14ac:dyDescent="0.15">
      <c r="A3382" s="83" t="s">
        <v>412</v>
      </c>
      <c r="B3382" s="83" t="s">
        <v>1150</v>
      </c>
      <c r="C3382" s="43" t="s">
        <v>1263</v>
      </c>
      <c r="D3382" s="84"/>
      <c r="E3382" s="84" t="s">
        <v>29</v>
      </c>
      <c r="F3382" s="90">
        <v>45568</v>
      </c>
      <c r="G3382" s="85" t="s">
        <v>234</v>
      </c>
    </row>
    <row r="3383" spans="1:7" ht="33.75" x14ac:dyDescent="0.15">
      <c r="A3383" s="83" t="s">
        <v>962</v>
      </c>
      <c r="B3383" s="83" t="s">
        <v>206</v>
      </c>
      <c r="C3383" s="43" t="s">
        <v>1261</v>
      </c>
      <c r="D3383" s="84"/>
      <c r="E3383" s="84" t="s">
        <v>29</v>
      </c>
      <c r="F3383" s="90">
        <v>45570</v>
      </c>
      <c r="G3383" s="85" t="s">
        <v>234</v>
      </c>
    </row>
    <row r="3384" spans="1:7" ht="33.75" x14ac:dyDescent="0.15">
      <c r="A3384" s="83" t="s">
        <v>1047</v>
      </c>
      <c r="B3384" s="83" t="s">
        <v>28</v>
      </c>
      <c r="C3384" s="43" t="s">
        <v>1101</v>
      </c>
      <c r="D3384" s="84"/>
      <c r="E3384" s="84" t="s">
        <v>29</v>
      </c>
      <c r="F3384" s="90">
        <v>45571</v>
      </c>
      <c r="G3384" s="85" t="s">
        <v>234</v>
      </c>
    </row>
    <row r="3385" spans="1:7" ht="22.5" x14ac:dyDescent="0.15">
      <c r="A3385" s="83" t="s">
        <v>863</v>
      </c>
      <c r="B3385" s="83" t="s">
        <v>28</v>
      </c>
      <c r="C3385" s="43" t="s">
        <v>1054</v>
      </c>
      <c r="D3385" s="84"/>
      <c r="E3385" s="84" t="s">
        <v>29</v>
      </c>
      <c r="F3385" s="90">
        <v>45573</v>
      </c>
      <c r="G3385" s="85" t="s">
        <v>234</v>
      </c>
    </row>
    <row r="3386" spans="1:7" ht="22.5" x14ac:dyDescent="0.15">
      <c r="A3386" s="83" t="s">
        <v>438</v>
      </c>
      <c r="B3386" s="83" t="str">
        <f>Input!$E$2</f>
        <v>2009 Fit</v>
      </c>
      <c r="C3386" s="43" t="s">
        <v>1168</v>
      </c>
      <c r="D3386" s="84"/>
      <c r="E3386" s="84">
        <v>72146</v>
      </c>
      <c r="F3386" s="90">
        <v>45573</v>
      </c>
      <c r="G3386" s="85" t="s">
        <v>234</v>
      </c>
    </row>
    <row r="3387" spans="1:7" ht="12" x14ac:dyDescent="0.15">
      <c r="A3387" s="83" t="s">
        <v>644</v>
      </c>
      <c r="B3387" s="83" t="s">
        <v>28</v>
      </c>
      <c r="C3387" s="43" t="s">
        <v>860</v>
      </c>
      <c r="D3387" s="125" t="s">
        <v>859</v>
      </c>
      <c r="E3387" s="84" t="s">
        <v>29</v>
      </c>
      <c r="F3387" s="90">
        <v>45573</v>
      </c>
      <c r="G3387" s="85" t="s">
        <v>234</v>
      </c>
    </row>
    <row r="3388" spans="1:7" ht="12" x14ac:dyDescent="0.15">
      <c r="A3388" s="83" t="s">
        <v>837</v>
      </c>
      <c r="B3388" s="83" t="s">
        <v>28</v>
      </c>
      <c r="C3388" s="43" t="s">
        <v>842</v>
      </c>
      <c r="D3388" s="84"/>
      <c r="E3388" s="84" t="s">
        <v>29</v>
      </c>
      <c r="F3388" s="90">
        <v>45573</v>
      </c>
      <c r="G3388" s="85" t="s">
        <v>234</v>
      </c>
    </row>
    <row r="3389" spans="1:7" ht="33.75" x14ac:dyDescent="0.15">
      <c r="A3389" s="83" t="s">
        <v>419</v>
      </c>
      <c r="B3389" s="83" t="str">
        <f>Input!$E$2</f>
        <v>2009 Fit</v>
      </c>
      <c r="C3389" s="43" t="s">
        <v>1277</v>
      </c>
      <c r="D3389" s="84"/>
      <c r="E3389" s="84">
        <v>72148</v>
      </c>
      <c r="F3389" s="90">
        <v>45574</v>
      </c>
      <c r="G3389" s="85" t="s">
        <v>234</v>
      </c>
    </row>
    <row r="3390" spans="1:7" ht="33.75" x14ac:dyDescent="0.15">
      <c r="A3390" s="83" t="s">
        <v>1115</v>
      </c>
      <c r="B3390" s="83" t="str">
        <f>Input!$E$2</f>
        <v>2009 Fit</v>
      </c>
      <c r="C3390" s="43" t="s">
        <v>1144</v>
      </c>
      <c r="D3390" s="84"/>
      <c r="E3390" s="84">
        <v>72170</v>
      </c>
      <c r="F3390" s="90">
        <v>45577</v>
      </c>
      <c r="G3390" s="85" t="s">
        <v>234</v>
      </c>
    </row>
    <row r="3391" spans="1:7" ht="12" x14ac:dyDescent="0.15">
      <c r="A3391" s="83" t="s">
        <v>1032</v>
      </c>
      <c r="B3391" s="83" t="str">
        <f>Input!$E$2</f>
        <v>2009 Fit</v>
      </c>
      <c r="C3391" s="43" t="s">
        <v>1279</v>
      </c>
      <c r="D3391" s="125" t="s">
        <v>859</v>
      </c>
      <c r="E3391" s="84">
        <v>72170</v>
      </c>
      <c r="F3391" s="90">
        <v>45577</v>
      </c>
      <c r="G3391" s="85" t="s">
        <v>234</v>
      </c>
    </row>
    <row r="3392" spans="1:7" ht="22.5" x14ac:dyDescent="0.15">
      <c r="A3392" s="83" t="s">
        <v>467</v>
      </c>
      <c r="B3392" s="83" t="s">
        <v>28</v>
      </c>
      <c r="C3392" s="43" t="s">
        <v>1097</v>
      </c>
      <c r="D3392" s="125" t="s">
        <v>859</v>
      </c>
      <c r="E3392" s="84" t="s">
        <v>29</v>
      </c>
      <c r="F3392" s="90">
        <v>45588</v>
      </c>
      <c r="G3392" s="85" t="s">
        <v>234</v>
      </c>
    </row>
    <row r="3393" spans="1:7" ht="22.5" x14ac:dyDescent="0.2">
      <c r="A3393" s="83" t="s">
        <v>415</v>
      </c>
      <c r="B3393" s="83" t="s">
        <v>1150</v>
      </c>
      <c r="C3393" s="43" t="s">
        <v>1232</v>
      </c>
      <c r="D3393" s="125" t="s">
        <v>859</v>
      </c>
      <c r="E3393" s="84" t="s">
        <v>29</v>
      </c>
      <c r="F3393" s="90">
        <v>45590</v>
      </c>
    </row>
    <row r="3394" spans="1:7" ht="45" x14ac:dyDescent="0.2">
      <c r="A3394" s="113" t="s">
        <v>462</v>
      </c>
      <c r="B3394" s="113" t="s">
        <v>28</v>
      </c>
      <c r="C3394" s="78" t="s">
        <v>1011</v>
      </c>
      <c r="E3394" s="131" t="s">
        <v>29</v>
      </c>
      <c r="F3394" s="136">
        <v>45594</v>
      </c>
      <c r="G3394" s="25" t="s">
        <v>234</v>
      </c>
    </row>
    <row r="3395" spans="1:7" ht="22.5" x14ac:dyDescent="0.15">
      <c r="A3395" s="83" t="s">
        <v>400</v>
      </c>
      <c r="B3395" s="83" t="s">
        <v>1159</v>
      </c>
      <c r="C3395" s="43" t="s">
        <v>893</v>
      </c>
      <c r="D3395" s="84"/>
      <c r="E3395" s="84">
        <v>131.5</v>
      </c>
      <c r="F3395" s="90">
        <v>45596</v>
      </c>
      <c r="G3395" s="85" t="s">
        <v>234</v>
      </c>
    </row>
    <row r="3396" spans="1:7" ht="22.5" x14ac:dyDescent="0.15">
      <c r="A3396" s="83" t="s">
        <v>398</v>
      </c>
      <c r="B3396" s="83" t="s">
        <v>1159</v>
      </c>
      <c r="C3396" s="43" t="s">
        <v>935</v>
      </c>
      <c r="D3396" s="84"/>
      <c r="E3396" s="84">
        <v>131.5</v>
      </c>
      <c r="F3396" s="90">
        <v>45596</v>
      </c>
      <c r="G3396" s="85" t="s">
        <v>234</v>
      </c>
    </row>
    <row r="3397" spans="1:7" ht="22.5" x14ac:dyDescent="0.15">
      <c r="A3397" s="83" t="s">
        <v>777</v>
      </c>
      <c r="B3397" s="83" t="s">
        <v>1159</v>
      </c>
      <c r="C3397" s="43" t="s">
        <v>934</v>
      </c>
      <c r="D3397" s="84"/>
      <c r="E3397" s="84">
        <v>131.5</v>
      </c>
      <c r="F3397" s="90">
        <v>45596</v>
      </c>
      <c r="G3397" s="85" t="s">
        <v>234</v>
      </c>
    </row>
    <row r="3398" spans="1:7" ht="12" x14ac:dyDescent="0.15">
      <c r="A3398" s="83" t="s">
        <v>1145</v>
      </c>
      <c r="B3398" s="83" t="str">
        <f>Input!$E$2</f>
        <v>2009 Fit</v>
      </c>
      <c r="C3398" s="43" t="s">
        <v>1146</v>
      </c>
      <c r="D3398" s="84"/>
      <c r="E3398" s="84">
        <v>72247</v>
      </c>
      <c r="F3398" s="90">
        <v>45597</v>
      </c>
      <c r="G3398" s="85" t="s">
        <v>234</v>
      </c>
    </row>
    <row r="3399" spans="1:7" ht="12" x14ac:dyDescent="0.15">
      <c r="A3399" s="83" t="s">
        <v>458</v>
      </c>
      <c r="B3399" s="83" t="s">
        <v>28</v>
      </c>
      <c r="C3399" s="43" t="s">
        <v>498</v>
      </c>
      <c r="D3399" s="84"/>
      <c r="E3399" s="84" t="s">
        <v>29</v>
      </c>
      <c r="F3399" s="90">
        <v>45598</v>
      </c>
      <c r="G3399" s="85" t="s">
        <v>234</v>
      </c>
    </row>
    <row r="3400" spans="1:7" ht="12" x14ac:dyDescent="0.15">
      <c r="A3400" s="83" t="s">
        <v>412</v>
      </c>
      <c r="B3400" s="83" t="s">
        <v>1150</v>
      </c>
      <c r="C3400" s="43" t="s">
        <v>1263</v>
      </c>
      <c r="D3400" s="84"/>
      <c r="E3400" s="84" t="s">
        <v>29</v>
      </c>
      <c r="F3400" s="90">
        <v>45598</v>
      </c>
      <c r="G3400" s="85" t="s">
        <v>234</v>
      </c>
    </row>
    <row r="3401" spans="1:7" ht="12" x14ac:dyDescent="0.15">
      <c r="A3401" s="83" t="s">
        <v>1278</v>
      </c>
      <c r="B3401" s="83" t="s">
        <v>215</v>
      </c>
      <c r="C3401" s="43" t="s">
        <v>1257</v>
      </c>
      <c r="D3401" s="125" t="s">
        <v>859</v>
      </c>
      <c r="E3401" s="84" t="s">
        <v>29</v>
      </c>
      <c r="F3401" s="90">
        <v>45598</v>
      </c>
      <c r="G3401" s="85" t="s">
        <v>234</v>
      </c>
    </row>
    <row r="3402" spans="1:7" ht="33.75" x14ac:dyDescent="0.15">
      <c r="A3402" s="83" t="s">
        <v>962</v>
      </c>
      <c r="B3402" s="83" t="s">
        <v>206</v>
      </c>
      <c r="C3402" s="43" t="s">
        <v>1261</v>
      </c>
      <c r="D3402" s="84"/>
      <c r="E3402" s="84" t="s">
        <v>29</v>
      </c>
      <c r="F3402" s="90">
        <v>45600</v>
      </c>
      <c r="G3402" s="85" t="s">
        <v>234</v>
      </c>
    </row>
    <row r="3403" spans="1:7" ht="22.5" x14ac:dyDescent="0.15">
      <c r="A3403" s="83" t="s">
        <v>438</v>
      </c>
      <c r="B3403" s="83" t="str">
        <f>Input!$E$2</f>
        <v>2009 Fit</v>
      </c>
      <c r="C3403" s="43" t="s">
        <v>1168</v>
      </c>
      <c r="D3403" s="84"/>
      <c r="E3403" s="84">
        <v>72254</v>
      </c>
      <c r="F3403" s="90">
        <v>45601</v>
      </c>
      <c r="G3403" s="85" t="s">
        <v>234</v>
      </c>
    </row>
    <row r="3404" spans="1:7" ht="12" x14ac:dyDescent="0.15">
      <c r="A3404" s="83" t="s">
        <v>644</v>
      </c>
      <c r="B3404" s="83" t="s">
        <v>28</v>
      </c>
      <c r="C3404" s="43" t="s">
        <v>860</v>
      </c>
      <c r="D3404" s="125" t="s">
        <v>859</v>
      </c>
      <c r="E3404" s="84" t="s">
        <v>29</v>
      </c>
      <c r="F3404" s="90">
        <v>45602</v>
      </c>
      <c r="G3404" s="85" t="s">
        <v>234</v>
      </c>
    </row>
    <row r="3405" spans="1:7" ht="12" x14ac:dyDescent="0.15">
      <c r="A3405" s="83" t="s">
        <v>837</v>
      </c>
      <c r="B3405" s="83" t="s">
        <v>28</v>
      </c>
      <c r="C3405" s="43" t="s">
        <v>842</v>
      </c>
      <c r="D3405" s="84"/>
      <c r="E3405" s="84" t="s">
        <v>29</v>
      </c>
      <c r="F3405" s="90">
        <v>45602</v>
      </c>
      <c r="G3405" s="85" t="s">
        <v>234</v>
      </c>
    </row>
    <row r="3406" spans="1:7" ht="12" x14ac:dyDescent="0.15">
      <c r="A3406" s="83" t="s">
        <v>413</v>
      </c>
      <c r="B3406" s="83" t="s">
        <v>1150</v>
      </c>
      <c r="C3406" s="43" t="s">
        <v>1035</v>
      </c>
      <c r="D3406" s="84"/>
      <c r="E3406" s="84" t="s">
        <v>29</v>
      </c>
      <c r="F3406" s="90">
        <v>45603</v>
      </c>
      <c r="G3406" s="85" t="s">
        <v>234</v>
      </c>
    </row>
    <row r="3407" spans="1:7" ht="22.5" x14ac:dyDescent="0.15">
      <c r="A3407" s="83" t="s">
        <v>659</v>
      </c>
      <c r="B3407" s="83" t="s">
        <v>28</v>
      </c>
      <c r="C3407" s="43" t="s">
        <v>1042</v>
      </c>
      <c r="D3407" s="84"/>
      <c r="E3407" s="84" t="s">
        <v>29</v>
      </c>
      <c r="F3407" s="90">
        <v>45607</v>
      </c>
      <c r="G3407" s="85" t="s">
        <v>234</v>
      </c>
    </row>
    <row r="3408" spans="1:7" ht="33.75" x14ac:dyDescent="0.15">
      <c r="A3408" s="83" t="s">
        <v>725</v>
      </c>
      <c r="B3408" s="83" t="s">
        <v>733</v>
      </c>
      <c r="C3408" s="43" t="s">
        <v>1211</v>
      </c>
      <c r="D3408" s="84"/>
      <c r="E3408" s="84" t="s">
        <v>29</v>
      </c>
      <c r="F3408" s="90">
        <v>45609</v>
      </c>
      <c r="G3408" s="85" t="s">
        <v>234</v>
      </c>
    </row>
    <row r="3409" spans="1:7" ht="12" x14ac:dyDescent="0.15">
      <c r="A3409" s="83" t="s">
        <v>465</v>
      </c>
      <c r="B3409" s="83" t="s">
        <v>28</v>
      </c>
      <c r="C3409" s="43" t="s">
        <v>960</v>
      </c>
      <c r="D3409" s="84"/>
      <c r="E3409" s="84" t="s">
        <v>29</v>
      </c>
      <c r="F3409" s="90">
        <v>45611</v>
      </c>
      <c r="G3409" s="85" t="s">
        <v>234</v>
      </c>
    </row>
    <row r="3410" spans="1:7" ht="12" x14ac:dyDescent="0.15">
      <c r="A3410" s="83" t="s">
        <v>955</v>
      </c>
      <c r="B3410" s="83" t="str">
        <f>Input!$E$2</f>
        <v>2009 Fit</v>
      </c>
      <c r="C3410" s="43" t="s">
        <v>956</v>
      </c>
      <c r="D3410" s="84"/>
      <c r="E3410" s="84">
        <v>72769</v>
      </c>
      <c r="F3410" s="90">
        <v>45615</v>
      </c>
      <c r="G3410" s="85" t="s">
        <v>234</v>
      </c>
    </row>
    <row r="3411" spans="1:7" ht="12" x14ac:dyDescent="0.15">
      <c r="A3411" s="83" t="s">
        <v>435</v>
      </c>
      <c r="B3411" s="83" t="str">
        <f>Input!$E$2</f>
        <v>2009 Fit</v>
      </c>
      <c r="C3411" s="43" t="s">
        <v>285</v>
      </c>
      <c r="D3411" s="84"/>
      <c r="E3411" s="84">
        <v>72769</v>
      </c>
      <c r="F3411" s="136">
        <v>45616</v>
      </c>
      <c r="G3411" s="85" t="s">
        <v>234</v>
      </c>
    </row>
    <row r="3412" spans="1:7" ht="12" x14ac:dyDescent="0.15">
      <c r="A3412" s="83" t="s">
        <v>422</v>
      </c>
      <c r="B3412" s="83" t="str">
        <f>Input!$E$2</f>
        <v>2009 Fit</v>
      </c>
      <c r="C3412" s="43" t="s">
        <v>76</v>
      </c>
      <c r="D3412" s="84"/>
      <c r="E3412" s="84">
        <v>72769</v>
      </c>
      <c r="F3412" s="90">
        <v>45617</v>
      </c>
      <c r="G3412" s="85" t="s">
        <v>234</v>
      </c>
    </row>
  </sheetData>
  <autoFilter ref="A1:G3391" xr:uid="{00000000-0001-0000-0300-000000000000}"/>
  <sortState xmlns:xlrd2="http://schemas.microsoft.com/office/spreadsheetml/2017/richdata2" ref="A2:G3359">
    <sortCondition ref="F3359"/>
  </sortState>
  <phoneticPr fontId="0" type="noConversion"/>
  <dataValidations count="1">
    <dataValidation type="list" allowBlank="1" showInputMessage="1" showErrorMessage="1" sqref="G2254:G2255 G2257:G2260 G2262:G2277 G2283:G2285 G2288:G2289 G2319 G2313 G2309:G2311 G2328:G2329 G2331:G2332 G2338:G2339 G2354 G2358 G2362:G2364 G2367:G2368 G2371 G2390:G2393 G2395:G2396 G2402:G2403 G2412:G2420 G2422:G2423 G2425:G2430 G2433:G2447 G2449 G2452:G2453 G2457 G2461:G2465 G2473:G2474 G2467:G2469 G2480:G2486 G2488:G2490 G2492:G2493 G2668:G2684 G2503:G2509 G2511:G2517 G2520:G2527 G2529:G2540 G2478 G2495:G2500 G2558:G2562 G2577:G2579 G2582 G2584 G2588:G2589 G2592 G2594:G2595 G2599 G2601:G2610 G2612 G2627:G2648 G2651:G2666 G2572:G2574 G2686:G2708 G2710:G2713 G2831:G2891 G2735:G2738 G2740:G2755 G2757:G2787 G2789:G2819 G2550:G2551 G2716:G2731 G2893:G2916 G2919:G2940 G2942:G2945 G2947:G2958 G2826:G2829 G2978:G3006 G3009:G3054 G3056:G3060 G3062:G3073 G3075:G3137 G2542 G2544:G2548 G2821:G2824 G2961:G2974 G3139:G3172 G3174:G3203 G3205:G3207 G3210 G3212:G3225 G3227:G3231 G3233:G3236 G3238 G3241:G3250 G3252:G3271 G3275:G3279 G3282:G3307 G3309:G3325 G3328:G3329 G3331:G3357 G3359:G3392 G3395:G3412" xr:uid="{2F57D739-82C7-4500-B0FD-A90D4AC4890E}">
      <formula1>"No,Hist"</formula1>
    </dataValidation>
  </dataValidations>
  <hyperlinks>
    <hyperlink ref="C2273" r:id="rId1" xr:uid="{75493956-D87E-448B-977E-F9298FE80C04}"/>
    <hyperlink ref="D2399" r:id="rId2" xr:uid="{E6DA0B7D-B1AF-4C92-8F10-F82290680727}"/>
    <hyperlink ref="D2407" r:id="rId3" xr:uid="{3132EEBF-E60A-403C-85FA-C56F614A7FFA}"/>
    <hyperlink ref="D2416" r:id="rId4" xr:uid="{03BC085B-0390-4BFF-A8EE-1867EA3902A6}"/>
    <hyperlink ref="D2427" r:id="rId5" xr:uid="{91843FAB-143F-4059-9C0D-BCF82EFE650C}"/>
    <hyperlink ref="D2437" r:id="rId6" xr:uid="{C27A6026-FCCF-4242-A341-4C3B8B13AC02}"/>
    <hyperlink ref="D2438" r:id="rId7" xr:uid="{2E234527-5F96-40E2-8083-AE41C12782D2}"/>
    <hyperlink ref="D2444" r:id="rId8" xr:uid="{3838F91D-811E-4D32-8D02-AF429DB796F3}"/>
    <hyperlink ref="D2449" r:id="rId9" xr:uid="{70F037BA-C47D-47D3-8A15-75A960424971}"/>
    <hyperlink ref="D2461" r:id="rId10" xr:uid="{19C8645E-F6EA-4635-B4C2-C483589CBB70}"/>
    <hyperlink ref="D2476" r:id="rId11" xr:uid="{3A9477E6-FDDD-4460-8E70-DA345EBBA0F6}"/>
    <hyperlink ref="D2492" r:id="rId12" xr:uid="{F45DE1B6-0533-4602-9D30-096306296E1D}"/>
    <hyperlink ref="D2506" r:id="rId13" xr:uid="{5841ACBC-35D4-4E05-8FCB-51982DE04B42}"/>
    <hyperlink ref="D2508" r:id="rId14" xr:uid="{642F0018-B688-435A-B116-4BE91508CCCC}"/>
    <hyperlink ref="D2511" r:id="rId15" xr:uid="{E0DC52B8-A194-41D4-83FA-45DE317F0662}"/>
    <hyperlink ref="D2517" r:id="rId16" xr:uid="{2687D16F-FE2E-4E1E-AE7A-B190D6290800}"/>
    <hyperlink ref="D2536" r:id="rId17" xr:uid="{24B2F078-351F-4AF0-8AC7-17C94DEF86A4}"/>
    <hyperlink ref="D2542" r:id="rId18" xr:uid="{A1F844F4-CD93-40BC-93F0-E983DA487D50}"/>
    <hyperlink ref="D2543" r:id="rId19" xr:uid="{3B9CE239-9A96-4FD7-BECC-466AD38C6E97}"/>
    <hyperlink ref="D2553" r:id="rId20" xr:uid="{9F84C0D5-6B2F-4BF7-9DBE-5A54B8FE122C}"/>
    <hyperlink ref="D2598" r:id="rId21" xr:uid="{FDEE4C4D-7BA3-4E03-8DEB-3DD4C9C5D040}"/>
    <hyperlink ref="D3253" r:id="rId22" xr:uid="{81C48EA9-6059-4886-B25C-980BC94E0EFB}"/>
    <hyperlink ref="D2612" r:id="rId23" xr:uid="{4A0AA8D1-A2F8-4122-AA6C-A0475624067A}"/>
    <hyperlink ref="D2638" r:id="rId24" xr:uid="{A45F58F9-5067-4D53-A687-B0BE47ED7E1B}"/>
    <hyperlink ref="D2639" r:id="rId25" xr:uid="{4AF0F5E6-0DA7-45A0-8EA5-80DEB3AF3AD8}"/>
    <hyperlink ref="D2624" r:id="rId26" xr:uid="{14937862-B7F2-4E7E-9A56-09705B1E6144}"/>
    <hyperlink ref="D2570" r:id="rId27" xr:uid="{B2188825-5542-41F7-90DF-9698B1096FA9}"/>
    <hyperlink ref="D2629" r:id="rId28" xr:uid="{9DFEFDF6-03BA-491E-BCE2-F725FBCB9A36}"/>
    <hyperlink ref="D2632" r:id="rId29" xr:uid="{80531336-441F-4313-94B0-D810071A253E}"/>
    <hyperlink ref="D2651" r:id="rId30" xr:uid="{E1B13948-D54D-425E-A14D-903C54671352}"/>
    <hyperlink ref="D2664" r:id="rId31" xr:uid="{9191BFC8-F1C2-4F4F-A22D-C4CB5D3C9F2B}"/>
    <hyperlink ref="D2674" r:id="rId32" xr:uid="{C391BDC3-1E14-4E0D-8345-7B13B83AFCF7}"/>
    <hyperlink ref="D2687" r:id="rId33" xr:uid="{24A98B4D-6FBC-4857-8C34-67667BE44D05}"/>
    <hyperlink ref="D2685" r:id="rId34" xr:uid="{371BFADE-1197-43D3-ADC9-6778C436E22E}"/>
    <hyperlink ref="D2500" r:id="rId35" xr:uid="{447BE7DC-4A0D-4841-8004-87B7B0A7C6E1}"/>
    <hyperlink ref="D2679" r:id="rId36" xr:uid="{3C78A1F7-FFD9-4AD6-BFA5-E42E2E849065}"/>
    <hyperlink ref="D2696" r:id="rId37" xr:uid="{C362A8DB-B1CF-447B-BA05-93C37D45F92F}"/>
    <hyperlink ref="D2704" r:id="rId38" xr:uid="{E95A113D-3BBB-40F1-9C26-A44BE9E54C3C}"/>
    <hyperlink ref="D2708" r:id="rId39" xr:uid="{4AAB7B4E-3DB0-46E3-9A94-0F2517A7132F}"/>
    <hyperlink ref="D2726" r:id="rId40" xr:uid="{2A7BA702-D059-4B8A-A924-93F7889A718D}"/>
    <hyperlink ref="D2736" r:id="rId41" xr:uid="{DF41A9E4-125C-4642-9C27-0736BF44D56D}"/>
    <hyperlink ref="D2743" r:id="rId42" xr:uid="{03F8D809-2523-47DD-922F-247B7DA707E2}"/>
    <hyperlink ref="D2744" r:id="rId43" xr:uid="{8093E1B2-DFA2-4903-BA41-E9843DF7E8E6}"/>
    <hyperlink ref="D2749" r:id="rId44" xr:uid="{490E7196-E3B2-45FA-815D-D150A2277621}"/>
    <hyperlink ref="D2588" r:id="rId45" xr:uid="{963E12CF-DDC6-4BA0-BBD1-BFBD998062FF}"/>
    <hyperlink ref="D2601" r:id="rId46" xr:uid="{776F5214-E361-47C4-9341-18B54CE1609E}"/>
    <hyperlink ref="D2781" r:id="rId47" xr:uid="{1C8CCC6C-FA09-4D08-B25A-5E7254319816}"/>
    <hyperlink ref="D2778" r:id="rId48" xr:uid="{647D92C3-462A-44EE-87B9-4A4CFD6ED25A}"/>
    <hyperlink ref="D2797" r:id="rId49" xr:uid="{03763B57-DA4E-4C60-89CF-E923DD9BBE40}"/>
    <hyperlink ref="D2801" r:id="rId50" xr:uid="{9293E7CF-DC32-4E7D-BF92-84092F512CA3}"/>
    <hyperlink ref="D2811" r:id="rId51" xr:uid="{3C862496-3753-45F1-A803-1D8951E5498C}"/>
    <hyperlink ref="D2812" r:id="rId52" xr:uid="{AB637B67-378D-42FA-9813-95269F82CCB5}"/>
    <hyperlink ref="D2807" r:id="rId53" xr:uid="{8079C28B-505A-4819-890E-77C58BAFD593}"/>
    <hyperlink ref="D2822" r:id="rId54" xr:uid="{003619C1-441F-4AFA-AFE1-F0B97ABAB00F}"/>
    <hyperlink ref="D2831" r:id="rId55" xr:uid="{D28B3A32-FD66-4579-BA7D-8A5FB9EB2462}"/>
    <hyperlink ref="D2843" r:id="rId56" xr:uid="{49472384-8CE6-4B0A-BC68-5AE1CCE358BB}"/>
    <hyperlink ref="D2866" r:id="rId57" xr:uid="{69D6422D-A41F-444E-8228-53EA1A955628}"/>
    <hyperlink ref="D2868" r:id="rId58" xr:uid="{A0BFFA70-EDB7-4B32-B305-064FA74D4BCF}"/>
    <hyperlink ref="D2873" r:id="rId59" location=":~:text=Learn%20how%20you%20can%20be,or%20click%20the%20red%20DONATE!" xr:uid="{51359134-29C1-40ED-B3C9-ED8DDCBC56C3}"/>
    <hyperlink ref="D2871" r:id="rId60" xr:uid="{BDF67713-12F5-47AC-8D59-DD4176C7F3C4}"/>
    <hyperlink ref="D2876" r:id="rId61" xr:uid="{0A4E671B-58A0-4C9B-9E0B-A05FFB04805D}"/>
    <hyperlink ref="D2888" r:id="rId62" xr:uid="{39DEB7AC-74A2-40A1-A7CB-75906DA9E36D}"/>
    <hyperlink ref="D2893" r:id="rId63" xr:uid="{7C354ACF-97E4-4683-9926-277B7C1995EF}"/>
    <hyperlink ref="D2903" r:id="rId64" xr:uid="{BA4EAF5F-DC4A-440F-BD84-4D73970A8060}"/>
    <hyperlink ref="D2919" r:id="rId65" xr:uid="{6B3D21E2-EF28-4F88-84A5-D8FAE439E277}"/>
    <hyperlink ref="D2918" r:id="rId66" xr:uid="{53A2AF76-A535-4620-BCE4-E3A7CF1BC54C}"/>
    <hyperlink ref="D2927" r:id="rId67" xr:uid="{AF92D7D1-3D58-4B90-B8F8-A348A553683A}"/>
    <hyperlink ref="D2932" r:id="rId68" xr:uid="{19EF44FB-0BA1-4B75-8BFC-571A18860747}"/>
    <hyperlink ref="D2934" r:id="rId69" xr:uid="{9CDD5146-A6A4-43EF-A932-71AE3E3CAE1E}"/>
    <hyperlink ref="D2936" r:id="rId70" xr:uid="{A1F23C97-7D9A-41B6-B18B-C54546F3E649}"/>
    <hyperlink ref="D2962" r:id="rId71" xr:uid="{FC8F657A-34E5-404F-8A3C-699E0A2C923D}"/>
    <hyperlink ref="D2967" r:id="rId72" xr:uid="{ECBC39EB-81CC-49DA-A90A-9E6C672D6296}"/>
    <hyperlink ref="D2970" r:id="rId73" xr:uid="{CAB16ECF-4FEF-459F-98A8-D36EBC98C37A}"/>
    <hyperlink ref="D2978" r:id="rId74" xr:uid="{65E41B69-37AB-408C-9DE0-804EADB727E8}"/>
    <hyperlink ref="D2974" r:id="rId75" xr:uid="{27B21BF6-91F0-4C9C-905D-C3B21694B97C}"/>
    <hyperlink ref="D2986" r:id="rId76" xr:uid="{FA7F375B-AC29-41C1-B303-4471491A8924}"/>
    <hyperlink ref="D2996" r:id="rId77" xr:uid="{757E95A2-7460-4D84-A2F1-B9564C118AC8}"/>
    <hyperlink ref="D3006" r:id="rId78" xr:uid="{5E07F62C-1859-4222-AFCD-8AEC6156E308}"/>
    <hyperlink ref="D3012" r:id="rId79" xr:uid="{FB6FFFE0-CDAD-4825-B9C5-9F3567C8F9D3}"/>
    <hyperlink ref="D3023" r:id="rId80" xr:uid="{D606C789-6F77-43CE-A73E-F3D951E16D17}"/>
    <hyperlink ref="D3024" r:id="rId81" xr:uid="{4AA9EECE-07E8-45B1-B0BD-3588A9AE4ED3}"/>
    <hyperlink ref="D3018" r:id="rId82" xr:uid="{73E368E9-56B6-4D45-BDE6-0E18A06E6EE4}"/>
    <hyperlink ref="D3022" r:id="rId83" xr:uid="{60BD7094-CD72-4917-B045-9FE3FB0FF453}"/>
    <hyperlink ref="D3035" r:id="rId84" xr:uid="{F4008627-D225-4B69-BD4E-215883CD1AD6}"/>
    <hyperlink ref="D3036" r:id="rId85" xr:uid="{44966A9C-C49C-4F61-B07B-F90C653DDE5E}"/>
    <hyperlink ref="D3040" r:id="rId86" xr:uid="{EBEFB26B-8D5A-4F9C-A892-CAF7DDA72378}"/>
    <hyperlink ref="D3058" r:id="rId87" xr:uid="{DCC41937-7D2A-41C5-8BBC-AC12EDD6B156}"/>
    <hyperlink ref="D3029" r:id="rId88" xr:uid="{910CC273-8930-4C75-A218-AAD150385F94}"/>
    <hyperlink ref="D3093" r:id="rId89" xr:uid="{EBC6F7BB-551A-4022-A659-4A974ABAAF5C}"/>
    <hyperlink ref="D3094" r:id="rId90" xr:uid="{6197F538-AD1A-4056-A687-93F8D83185C7}"/>
    <hyperlink ref="D3085" r:id="rId91" xr:uid="{F28B8725-8A30-436B-A02C-E17528572CBB}"/>
    <hyperlink ref="D3098" r:id="rId92" xr:uid="{9B7D8FD9-18B1-4F2F-BA3F-F24748579F60}"/>
    <hyperlink ref="D3105" r:id="rId93" xr:uid="{F16701B5-3496-4BB1-8DB6-C5BD00F6B139}"/>
    <hyperlink ref="D3110" r:id="rId94" xr:uid="{C37D2C15-98E6-496A-944F-14A5D2F8965C}"/>
    <hyperlink ref="D3122" r:id="rId95" xr:uid="{031129A6-134B-46AB-8523-2E6525826273}"/>
    <hyperlink ref="D3125" r:id="rId96" xr:uid="{3A59FC97-FED4-4C6E-A70E-7AA503639C9D}"/>
    <hyperlink ref="D3148" r:id="rId97" xr:uid="{52CE6048-63D4-43E4-98E1-2E66AEDAEC05}"/>
    <hyperlink ref="D3160" r:id="rId98" xr:uid="{13DFB9E8-8C38-4E56-A559-3C4890C159E8}"/>
    <hyperlink ref="D3162" r:id="rId99" xr:uid="{825141A7-010C-44A5-9556-C4F078201F85}"/>
    <hyperlink ref="D3161" r:id="rId100" xr:uid="{22CF0303-961E-4412-A105-AA76687BF835}"/>
    <hyperlink ref="D3164" r:id="rId101" xr:uid="{A4D23E5E-1CD7-4225-B034-67949106EB06}"/>
    <hyperlink ref="D3168" r:id="rId102" xr:uid="{0801DD1B-B9C8-4C6E-9C06-BD5DCBC1315B}"/>
    <hyperlink ref="D3170" r:id="rId103" xr:uid="{8285380C-B0E6-4500-B6DD-522B0BD9F707}"/>
    <hyperlink ref="D3178" r:id="rId104" xr:uid="{1C17F45B-2217-4769-9F72-07A23771B165}"/>
    <hyperlink ref="D3177" r:id="rId105" xr:uid="{30E90ED5-BF6F-4D1A-963B-1945936EFC4B}"/>
    <hyperlink ref="D3180" r:id="rId106" xr:uid="{0E705EAD-618D-4832-A5BE-D961AE6ACE45}"/>
    <hyperlink ref="D3185" r:id="rId107" xr:uid="{8FB48AA2-64F1-44C8-9486-2BB8F801EE9D}"/>
    <hyperlink ref="D3193" r:id="rId108" xr:uid="{1F013BC3-F865-44E9-9C86-176E4F523EB4}"/>
    <hyperlink ref="D3201" r:id="rId109" xr:uid="{4D52EE2B-9B48-4579-A2AF-21C3CFA6F30D}"/>
    <hyperlink ref="D3202" r:id="rId110" xr:uid="{2BC40E4C-940B-4763-91E7-93B578826B5C}"/>
    <hyperlink ref="D3218" r:id="rId111" xr:uid="{93AC67E9-3C79-4AC4-BA9B-957E06C46EDF}"/>
    <hyperlink ref="D3222" r:id="rId112" xr:uid="{C8BE91C3-CCBC-4A44-A4DF-E0147F17B9BA}"/>
    <hyperlink ref="D3230" r:id="rId113" xr:uid="{4F048490-A93F-492F-BD7D-30E5FE8B0FBB}"/>
    <hyperlink ref="D3245" r:id="rId114" xr:uid="{963C84D6-B344-4DC1-8CB5-627461EEF980}"/>
    <hyperlink ref="D3244" r:id="rId115" xr:uid="{5772B3D9-7267-48DF-8118-94A5DE5233C3}"/>
    <hyperlink ref="D3246" r:id="rId116" xr:uid="{20E8FB1C-2E6D-4DE0-83D8-0E967BB6988D}"/>
    <hyperlink ref="D2987" r:id="rId117" xr:uid="{401CDBE9-FB6A-4113-952F-69D5A45B979D}"/>
    <hyperlink ref="D3270" r:id="rId118" xr:uid="{614D4D10-265B-4EF3-87B1-8A327263D05F}"/>
    <hyperlink ref="D3285" r:id="rId119" xr:uid="{00F4B6D6-EC85-4427-AF73-16A3083E5317}"/>
    <hyperlink ref="D3307" r:id="rId120" xr:uid="{0FB85C46-9071-43E7-8EB3-397D9E31F41A}"/>
    <hyperlink ref="D3308" r:id="rId121" xr:uid="{317B14F6-7125-4720-9237-60B28A622EC0}"/>
    <hyperlink ref="D3290" r:id="rId122" xr:uid="{B86A3B99-4846-4802-8EAA-DC783103FAB9}"/>
    <hyperlink ref="D3293" r:id="rId123" xr:uid="{8CB5F9B2-F953-4588-AD1E-045B0D649FB5}"/>
    <hyperlink ref="D3302" r:id="rId124" xr:uid="{1F633D3C-9AD0-497B-841F-CB51D91766A6}"/>
    <hyperlink ref="D3309" r:id="rId125" xr:uid="{E105F374-5E1F-4DDA-AB18-C1EA464845D5}"/>
    <hyperlink ref="D3313" r:id="rId126" xr:uid="{F5454000-1A2D-42CD-9824-499AA82A5CB8}"/>
    <hyperlink ref="D3322" r:id="rId127" xr:uid="{F6990889-5C3D-485E-A560-71C4F7DC0261}"/>
    <hyperlink ref="D3328" r:id="rId128" xr:uid="{6AB1700A-ACCC-4AB8-9D91-F8F7FD6EC580}"/>
    <hyperlink ref="D3340" r:id="rId129" xr:uid="{53A57975-FA59-4AB5-909E-9E8DE6442E13}"/>
    <hyperlink ref="D3354" r:id="rId130" display="C:\C_BackUp\WSM\03. Property Management\Bank Deposit Slips\How to apply ePay deposits to Deposit Ledger.docx" xr:uid="{351EB512-8AA0-47B2-BBE5-F0524918FD37}"/>
    <hyperlink ref="D3366" r:id="rId131" xr:uid="{CBC853E9-8211-45F6-B0B9-0BB8B3005818}"/>
    <hyperlink ref="D3367" r:id="rId132" xr:uid="{D1748BF5-A146-4996-8338-91058D6F4B01}"/>
    <hyperlink ref="D3361" r:id="rId133" xr:uid="{5975A65C-084B-4418-B71F-84931C92CE51}"/>
    <hyperlink ref="D3377" r:id="rId134" xr:uid="{6C01873D-EB9B-4AAF-9405-83EF2C245A32}"/>
    <hyperlink ref="D3380" r:id="rId135" display="C:\C_BackUp\WSM\03. Property Management\Bank Deposit Slips\How to apply ePay deposits to Deposit Ledger.docx" xr:uid="{A4A39D96-4141-45FF-B54A-DCA1A7D5E16C}"/>
    <hyperlink ref="D3387" r:id="rId136" xr:uid="{3083C24C-4924-44D1-B6AF-41C220C858A4}"/>
    <hyperlink ref="D3391" r:id="rId137" xr:uid="{9C453D28-2853-4F0D-B12D-F739EBEF91CC}"/>
    <hyperlink ref="D3392" r:id="rId138" xr:uid="{8983160A-30CB-4AEF-8066-9A55F4CBF25A}"/>
    <hyperlink ref="D3393" r:id="rId139" xr:uid="{B348B1F1-7A0D-46FC-A110-29FF7274CB98}"/>
    <hyperlink ref="D3401" r:id="rId140" display="C:\C_BackUp\WSM\03. Property Management\Bank Deposit Slips\How to apply ePay deposits to Deposit Ledger.docx" xr:uid="{808E8644-F722-461F-A284-C0B0C4CD87E5}"/>
    <hyperlink ref="D3404" r:id="rId141" xr:uid="{6EF5738E-90B0-4ED1-9EA4-B5F7C08711FD}"/>
  </hyperlinks>
  <pageMargins left="0.75" right="0.75" top="1" bottom="1" header="0.5" footer="0.5"/>
  <pageSetup orientation="portrait" horizontalDpi="4294967294" verticalDpi="4294967294" r:id="rId142"/>
  <headerFooter alignWithMargins="0"/>
  <legacyDrawing r:id="rId14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L280"/>
  <sheetViews>
    <sheetView zoomScaleNormal="100" workbookViewId="0">
      <pane ySplit="1" topLeftCell="A20" activePane="bottomLeft" state="frozen"/>
      <selection pane="bottomLeft" activeCell="A195" sqref="A195"/>
    </sheetView>
  </sheetViews>
  <sheetFormatPr defaultRowHeight="12.75" x14ac:dyDescent="0.2"/>
  <cols>
    <col min="1" max="1" width="6.5" style="30" customWidth="1"/>
    <col min="2" max="2" width="9.5" style="30" customWidth="1"/>
    <col min="3" max="3" width="48.125" style="59" customWidth="1"/>
    <col min="4" max="5" width="6.5" style="33" hidden="1" customWidth="1"/>
    <col min="6" max="6" width="9.625" style="44" customWidth="1"/>
    <col min="7" max="7" width="6.125" style="30" customWidth="1"/>
    <col min="8" max="8" width="11.375" style="35" customWidth="1"/>
    <col min="9" max="9" width="11.375" style="41" customWidth="1"/>
    <col min="10" max="10" width="7.5" customWidth="1"/>
    <col min="11" max="12" width="9.875" bestFit="1" customWidth="1"/>
  </cols>
  <sheetData>
    <row r="1" spans="1:12" s="1" customFormat="1" ht="49.5" customHeight="1" x14ac:dyDescent="0.15">
      <c r="A1" s="50" t="s">
        <v>375</v>
      </c>
      <c r="B1" s="50" t="s">
        <v>205</v>
      </c>
      <c r="C1" s="50" t="str">
        <f ca="1">"Week # "&amp;WEEKNUM(TODAY(),1)&amp;"
"&amp;"Fit: "&amp;TEXT(Input!H2,"###,###")&amp;"
"&amp;"Printed: "&amp;TEXT(NOW(),"mm/dd/yy")</f>
        <v>Week # 47
Fit: 72,755
Printed: 11/21/24</v>
      </c>
      <c r="D1" s="52" t="s">
        <v>252</v>
      </c>
      <c r="E1" s="52" t="s">
        <v>251</v>
      </c>
      <c r="F1" s="53" t="s">
        <v>208</v>
      </c>
      <c r="G1" s="54" t="s">
        <v>253</v>
      </c>
      <c r="H1" s="55" t="s">
        <v>255</v>
      </c>
      <c r="I1" s="51" t="s">
        <v>256</v>
      </c>
      <c r="J1" s="56" t="s">
        <v>257</v>
      </c>
      <c r="K1"/>
      <c r="L1"/>
    </row>
    <row r="2" spans="1:12" x14ac:dyDescent="0.2">
      <c r="A2" s="24" t="e">
        <f>List!#REF!</f>
        <v>#REF!</v>
      </c>
      <c r="B2" s="24" t="e">
        <f>List!#REF!</f>
        <v>#REF!</v>
      </c>
      <c r="C2" s="43" t="e">
        <f>List!#REF!</f>
        <v>#REF!</v>
      </c>
      <c r="D2" s="29" t="e">
        <f>IF(C2="","",IF(#REF!="na","na",#REF!+#REF!+#REF!-VLOOKUP(B2,Item_Table,4,FALSE)))</f>
        <v>#REF!</v>
      </c>
      <c r="E2" s="29" t="e">
        <f ca="1">IF(C2="","",IF(#REF!="na",(D2/VLOOKUP(B2,Item_Table,5,FALSE)),(#REF!+#REF!+#REF!-#REF!)-TODAY()))</f>
        <v>#REF!</v>
      </c>
      <c r="F2" s="57" t="e">
        <f>List!#REF!</f>
        <v>#REF!</v>
      </c>
      <c r="G2" s="58" t="e">
        <f t="shared" ref="G2:G65" si="0">IF(C2=0,"",YEAR(F2)&amp;"-"&amp;TEXT(WEEKNUM(F2,1),"0#"))</f>
        <v>#REF!</v>
      </c>
      <c r="H2" s="37"/>
      <c r="I2" s="40"/>
      <c r="J2" s="36" t="s">
        <v>29</v>
      </c>
    </row>
    <row r="3" spans="1:12" x14ac:dyDescent="0.2">
      <c r="A3" s="24" t="e">
        <f>List!#REF!</f>
        <v>#REF!</v>
      </c>
      <c r="B3" s="24" t="e">
        <f>List!#REF!</f>
        <v>#REF!</v>
      </c>
      <c r="C3" s="43" t="e">
        <f>List!#REF!</f>
        <v>#REF!</v>
      </c>
      <c r="D3" s="29" t="e">
        <f>IF(C3="","",IF(#REF!="na","na",#REF!+#REF!+#REF!-VLOOKUP(B3,Item_Table,4,FALSE)))</f>
        <v>#REF!</v>
      </c>
      <c r="E3" s="29" t="e">
        <f ca="1">IF(C3="","",IF(#REF!="na",(D3/VLOOKUP(B3,Item_Table,5,FALSE)),(#REF!+#REF!+#REF!-#REF!)-TODAY()))</f>
        <v>#REF!</v>
      </c>
      <c r="F3" s="57" t="e">
        <f>List!#REF!</f>
        <v>#REF!</v>
      </c>
      <c r="G3" s="58" t="e">
        <f t="shared" si="0"/>
        <v>#REF!</v>
      </c>
      <c r="H3" s="37"/>
      <c r="I3" s="40"/>
      <c r="J3" s="36"/>
    </row>
    <row r="4" spans="1:12" x14ac:dyDescent="0.2">
      <c r="A4" s="24" t="e">
        <f>List!#REF!</f>
        <v>#REF!</v>
      </c>
      <c r="B4" s="24" t="e">
        <f>List!#REF!</f>
        <v>#REF!</v>
      </c>
      <c r="C4" s="43" t="e">
        <f>List!#REF!</f>
        <v>#REF!</v>
      </c>
      <c r="D4" s="29" t="e">
        <f>IF(C4="","",IF(#REF!="na","na",#REF!+#REF!+#REF!-VLOOKUP(B4,Item_Table,4,FALSE)))</f>
        <v>#REF!</v>
      </c>
      <c r="E4" s="29" t="e">
        <f ca="1">IF(C4="","",IF(#REF!="na",(D4/VLOOKUP(B4,Item_Table,5,FALSE)),(#REF!+#REF!+#REF!-#REF!)-TODAY()))</f>
        <v>#REF!</v>
      </c>
      <c r="F4" s="57" t="e">
        <f>List!#REF!</f>
        <v>#REF!</v>
      </c>
      <c r="G4" s="58" t="e">
        <f t="shared" si="0"/>
        <v>#REF!</v>
      </c>
      <c r="H4" s="37"/>
      <c r="I4" s="40"/>
      <c r="J4" s="36"/>
      <c r="L4" s="48"/>
    </row>
    <row r="5" spans="1:12" x14ac:dyDescent="0.2">
      <c r="A5" s="24" t="e">
        <f>List!#REF!</f>
        <v>#REF!</v>
      </c>
      <c r="B5" s="24" t="e">
        <f>List!#REF!</f>
        <v>#REF!</v>
      </c>
      <c r="C5" s="43" t="e">
        <f>List!#REF!</f>
        <v>#REF!</v>
      </c>
      <c r="D5" s="29" t="e">
        <f>IF(C5="","",IF(#REF!="na","na",#REF!+#REF!+#REF!-VLOOKUP(B5,Item_Table,4,FALSE)))</f>
        <v>#REF!</v>
      </c>
      <c r="E5" s="29" t="e">
        <f ca="1">IF(C5="","",IF(#REF!="na",(D5/VLOOKUP(B5,Item_Table,5,FALSE)),(#REF!+#REF!+#REF!-#REF!)-TODAY()))</f>
        <v>#REF!</v>
      </c>
      <c r="F5" s="57" t="e">
        <f>List!#REF!</f>
        <v>#REF!</v>
      </c>
      <c r="G5" s="58" t="e">
        <f t="shared" si="0"/>
        <v>#REF!</v>
      </c>
      <c r="H5" s="37"/>
      <c r="I5" s="40"/>
      <c r="J5" s="36"/>
    </row>
    <row r="6" spans="1:12" x14ac:dyDescent="0.2">
      <c r="A6" s="24" t="e">
        <f>List!#REF!</f>
        <v>#REF!</v>
      </c>
      <c r="B6" s="24" t="str">
        <f>List!B5</f>
        <v>2009 Fit</v>
      </c>
      <c r="C6" s="43" t="e">
        <f>List!#REF!</f>
        <v>#REF!</v>
      </c>
      <c r="D6" s="29" t="e">
        <f>IF(C6="","",IF(#REF!="na","na",#REF!+#REF!+#REF!-VLOOKUP(B6,Item_Table,4,FALSE)))</f>
        <v>#REF!</v>
      </c>
      <c r="E6" s="29" t="e">
        <f ca="1">IF(C6="","",IF(#REF!="na",(D6/VLOOKUP(B6,Item_Table,5,FALSE)),(#REF!+#REF!+#REF!-#REF!)-TODAY()))</f>
        <v>#REF!</v>
      </c>
      <c r="F6" s="57" t="e">
        <f>List!#REF!</f>
        <v>#REF!</v>
      </c>
      <c r="G6" s="58" t="e">
        <f t="shared" si="0"/>
        <v>#REF!</v>
      </c>
      <c r="H6" s="37"/>
      <c r="I6" s="40"/>
      <c r="J6" s="36"/>
    </row>
    <row r="7" spans="1:12" x14ac:dyDescent="0.2">
      <c r="A7" s="24" t="e">
        <f>List!#REF!</f>
        <v>#REF!</v>
      </c>
      <c r="B7" s="24" t="str">
        <f>List!B8</f>
        <v>2009 Fit</v>
      </c>
      <c r="C7" s="43" t="e">
        <f>List!#REF!</f>
        <v>#REF!</v>
      </c>
      <c r="D7" s="29" t="e">
        <f>IF(C7="","",IF(#REF!="na","na",#REF!+#REF!+#REF!-VLOOKUP(B7,Item_Table,4,FALSE)))</f>
        <v>#REF!</v>
      </c>
      <c r="E7" s="29" t="e">
        <f ca="1">IF(C7="","",IF(#REF!="na",(D7/VLOOKUP(B7,Item_Table,5,FALSE)),(#REF!+#REF!+#REF!-#REF!)-TODAY()))</f>
        <v>#REF!</v>
      </c>
      <c r="F7" s="57" t="e">
        <f>List!#REF!</f>
        <v>#REF!</v>
      </c>
      <c r="G7" s="58" t="e">
        <f t="shared" si="0"/>
        <v>#REF!</v>
      </c>
      <c r="H7" s="37"/>
      <c r="I7" s="40"/>
      <c r="J7" s="36"/>
      <c r="L7" s="48"/>
    </row>
    <row r="8" spans="1:12" x14ac:dyDescent="0.2">
      <c r="A8" s="24" t="e">
        <f>List!#REF!</f>
        <v>#REF!</v>
      </c>
      <c r="B8" s="24" t="str">
        <f>List!B12</f>
        <v>2009 Fit</v>
      </c>
      <c r="C8" s="43" t="e">
        <f>List!#REF!</f>
        <v>#REF!</v>
      </c>
      <c r="D8" s="29" t="e">
        <f>IF(C8="","",IF(#REF!="na","na",#REF!+#REF!+#REF!-VLOOKUP(B8,Item_Table,4,FALSE)))</f>
        <v>#REF!</v>
      </c>
      <c r="E8" s="29" t="e">
        <f ca="1">IF(C8="","",IF(#REF!="na",(D8/VLOOKUP(B8,Item_Table,5,FALSE)),(#REF!+#REF!+#REF!-#REF!)-TODAY()))</f>
        <v>#REF!</v>
      </c>
      <c r="F8" s="57" t="e">
        <f>List!#REF!</f>
        <v>#REF!</v>
      </c>
      <c r="G8" s="58" t="e">
        <f t="shared" si="0"/>
        <v>#REF!</v>
      </c>
      <c r="H8" s="37"/>
      <c r="I8" s="40"/>
      <c r="J8" s="36"/>
    </row>
    <row r="9" spans="1:12" x14ac:dyDescent="0.2">
      <c r="A9" s="24" t="e">
        <f>List!#REF!</f>
        <v>#REF!</v>
      </c>
      <c r="B9" s="24" t="str">
        <f>List!B14</f>
        <v>2009 Fit</v>
      </c>
      <c r="C9" s="43" t="e">
        <f>List!#REF!</f>
        <v>#REF!</v>
      </c>
      <c r="D9" s="29" t="e">
        <f>IF(C9="","",IF(#REF!="na","na",#REF!+#REF!+#REF!-VLOOKUP(B9,Item_Table,4,FALSE)))</f>
        <v>#REF!</v>
      </c>
      <c r="E9" s="29" t="e">
        <f ca="1">IF(C9="","",IF(#REF!="na",(D9/VLOOKUP(B9,Item_Table,5,FALSE)),(#REF!+#REF!+#REF!-#REF!)-TODAY()))</f>
        <v>#REF!</v>
      </c>
      <c r="F9" s="57" t="e">
        <f>List!#REF!</f>
        <v>#REF!</v>
      </c>
      <c r="G9" s="58" t="e">
        <f t="shared" si="0"/>
        <v>#REF!</v>
      </c>
      <c r="H9" s="37"/>
      <c r="I9" s="40"/>
      <c r="J9" s="36"/>
    </row>
    <row r="10" spans="1:12" x14ac:dyDescent="0.2">
      <c r="A10" s="24" t="e">
        <f>List!#REF!</f>
        <v>#REF!</v>
      </c>
      <c r="B10" s="24" t="str">
        <f>List!B15</f>
        <v>2009 Fit</v>
      </c>
      <c r="C10" s="43" t="e">
        <f>List!#REF!</f>
        <v>#REF!</v>
      </c>
      <c r="D10" s="29" t="e">
        <f>IF(C10="","",IF(#REF!="na","na",#REF!+#REF!+#REF!-VLOOKUP(B10,Item_Table,4,FALSE)))</f>
        <v>#REF!</v>
      </c>
      <c r="E10" s="29" t="e">
        <f ca="1">IF(C10="","",IF(#REF!="na",(D10/VLOOKUP(B10,Item_Table,5,FALSE)),(#REF!+#REF!+#REF!-#REF!)-TODAY()))</f>
        <v>#REF!</v>
      </c>
      <c r="F10" s="57" t="e">
        <f>List!#REF!</f>
        <v>#REF!</v>
      </c>
      <c r="G10" s="58" t="e">
        <f t="shared" si="0"/>
        <v>#REF!</v>
      </c>
      <c r="H10" s="37"/>
      <c r="I10" s="40"/>
      <c r="J10" s="36"/>
    </row>
    <row r="11" spans="1:12" x14ac:dyDescent="0.2">
      <c r="A11" s="24" t="e">
        <f>List!#REF!</f>
        <v>#REF!</v>
      </c>
      <c r="B11" s="24" t="str">
        <f>List!B16</f>
        <v>2009 Fit</v>
      </c>
      <c r="C11" s="43" t="e">
        <f>List!#REF!</f>
        <v>#REF!</v>
      </c>
      <c r="D11" s="29" t="e">
        <f>IF(C11="","",IF(#REF!="na","na",#REF!+#REF!+#REF!-VLOOKUP(B11,Item_Table,4,FALSE)))</f>
        <v>#REF!</v>
      </c>
      <c r="E11" s="29" t="e">
        <f ca="1">IF(C11="","",IF(#REF!="na",(D11/VLOOKUP(B11,Item_Table,5,FALSE)),(#REF!+#REF!+#REF!-#REF!)-TODAY()))</f>
        <v>#REF!</v>
      </c>
      <c r="F11" s="57" t="e">
        <f>List!#REF!</f>
        <v>#REF!</v>
      </c>
      <c r="G11" s="58" t="e">
        <f t="shared" si="0"/>
        <v>#REF!</v>
      </c>
      <c r="H11" s="37"/>
      <c r="I11" s="40"/>
      <c r="J11" s="36"/>
    </row>
    <row r="12" spans="1:12" x14ac:dyDescent="0.2">
      <c r="A12" s="24" t="e">
        <f>List!#REF!</f>
        <v>#REF!</v>
      </c>
      <c r="B12" s="24" t="str">
        <f>List!B23</f>
        <v>2009 Fit</v>
      </c>
      <c r="C12" s="43" t="e">
        <f>List!#REF!</f>
        <v>#REF!</v>
      </c>
      <c r="D12" s="29" t="e">
        <f>IF(C12="","",IF(#REF!="na","na",#REF!+#REF!+#REF!-VLOOKUP(B12,Item_Table,4,FALSE)))</f>
        <v>#REF!</v>
      </c>
      <c r="E12" s="29" t="e">
        <f ca="1">IF(C12="","",IF(#REF!="na",(D12/VLOOKUP(B12,Item_Table,5,FALSE)),(#REF!+#REF!+#REF!-#REF!)-TODAY()))</f>
        <v>#REF!</v>
      </c>
      <c r="F12" s="57" t="e">
        <f>List!#REF!</f>
        <v>#REF!</v>
      </c>
      <c r="G12" s="58" t="e">
        <f t="shared" si="0"/>
        <v>#REF!</v>
      </c>
      <c r="H12" s="37"/>
      <c r="I12" s="40"/>
      <c r="J12" s="36"/>
    </row>
    <row r="13" spans="1:12" x14ac:dyDescent="0.2">
      <c r="A13" s="24" t="e">
        <f>List!#REF!</f>
        <v>#REF!</v>
      </c>
      <c r="B13" s="24" t="str">
        <f>List!B25</f>
        <v>2009 Fit</v>
      </c>
      <c r="C13" s="43" t="e">
        <f>List!#REF!</f>
        <v>#REF!</v>
      </c>
      <c r="D13" s="29" t="e">
        <f>IF(C13="","",IF(#REF!="na","na",#REF!+#REF!+#REF!-VLOOKUP(B13,Item_Table,4,FALSE)))</f>
        <v>#REF!</v>
      </c>
      <c r="E13" s="29" t="e">
        <f ca="1">IF(C13="","",IF(#REF!="na",(D13/VLOOKUP(B13,Item_Table,5,FALSE)),(#REF!+#REF!+#REF!-#REF!)-TODAY()))</f>
        <v>#REF!</v>
      </c>
      <c r="F13" s="57" t="e">
        <f>List!#REF!</f>
        <v>#REF!</v>
      </c>
      <c r="G13" s="58" t="e">
        <f t="shared" si="0"/>
        <v>#REF!</v>
      </c>
      <c r="H13" s="37"/>
      <c r="I13" s="40"/>
      <c r="J13" s="36"/>
    </row>
    <row r="14" spans="1:12" x14ac:dyDescent="0.2">
      <c r="A14" s="24" t="e">
        <f>List!#REF!</f>
        <v>#REF!</v>
      </c>
      <c r="B14" s="24" t="str">
        <f>List!B26</f>
        <v>2009 Fit</v>
      </c>
      <c r="C14" s="43" t="e">
        <f>List!#REF!</f>
        <v>#REF!</v>
      </c>
      <c r="D14" s="29" t="e">
        <f>IF(C14="","",IF(#REF!="na","na",#REF!+#REF!+#REF!-VLOOKUP(B14,Item_Table,4,FALSE)))</f>
        <v>#REF!</v>
      </c>
      <c r="E14" s="29" t="e">
        <f ca="1">IF(C14="","",IF(#REF!="na",(D14/VLOOKUP(B14,Item_Table,5,FALSE)),(#REF!+#REF!+#REF!-#REF!)-TODAY()))</f>
        <v>#REF!</v>
      </c>
      <c r="F14" s="57" t="e">
        <f>List!#REF!</f>
        <v>#REF!</v>
      </c>
      <c r="G14" s="58" t="e">
        <f t="shared" si="0"/>
        <v>#REF!</v>
      </c>
      <c r="H14" s="37"/>
      <c r="I14" s="40"/>
      <c r="J14" s="36"/>
    </row>
    <row r="15" spans="1:12" ht="22.5" x14ac:dyDescent="0.2">
      <c r="A15" s="24" t="e">
        <f>List!#REF!</f>
        <v>#REF!</v>
      </c>
      <c r="B15" s="24" t="str">
        <f>List!B28</f>
        <v>2009 Fit</v>
      </c>
      <c r="C15" s="43" t="e">
        <f>List!#REF!</f>
        <v>#REF!</v>
      </c>
      <c r="D15" s="29" t="e">
        <f>IF(C15="","",IF(#REF!="na","na",#REF!+#REF!+#REF!-VLOOKUP(B15,Item_Table,4,FALSE)))</f>
        <v>#REF!</v>
      </c>
      <c r="E15" s="29" t="e">
        <f ca="1">IF(C15="","",IF(#REF!="na",(D15/VLOOKUP(B15,Item_Table,5,FALSE)),(#REF!+#REF!+#REF!-#REF!)-TODAY()))</f>
        <v>#REF!</v>
      </c>
      <c r="F15" s="57" t="e">
        <f>List!#REF!</f>
        <v>#REF!</v>
      </c>
      <c r="G15" s="58" t="e">
        <f t="shared" si="0"/>
        <v>#REF!</v>
      </c>
      <c r="H15" s="37"/>
      <c r="I15" s="40"/>
      <c r="J15" s="36"/>
    </row>
    <row r="16" spans="1:12" x14ac:dyDescent="0.2">
      <c r="A16" s="24" t="e">
        <f>List!#REF!</f>
        <v>#REF!</v>
      </c>
      <c r="B16" s="24" t="str">
        <f>List!B29</f>
        <v>2009 Fit</v>
      </c>
      <c r="C16" s="43" t="e">
        <f>List!#REF!</f>
        <v>#REF!</v>
      </c>
      <c r="D16" s="29" t="e">
        <f>IF(C16="","",IF(#REF!="na","na",#REF!+#REF!+#REF!-VLOOKUP(B16,Item_Table,4,FALSE)))</f>
        <v>#REF!</v>
      </c>
      <c r="E16" s="29" t="e">
        <f ca="1">IF(C16="","",IF(#REF!="na",(D16/VLOOKUP(B16,Item_Table,5,FALSE)),(#REF!+#REF!+#REF!-#REF!)-TODAY()))</f>
        <v>#REF!</v>
      </c>
      <c r="F16" s="57" t="e">
        <f>List!#REF!</f>
        <v>#REF!</v>
      </c>
      <c r="G16" s="58" t="e">
        <f t="shared" si="0"/>
        <v>#REF!</v>
      </c>
      <c r="H16" s="37"/>
      <c r="I16" s="40"/>
      <c r="J16" s="36"/>
    </row>
    <row r="17" spans="1:10" x14ac:dyDescent="0.2">
      <c r="A17" s="24" t="e">
        <f>List!#REF!</f>
        <v>#REF!</v>
      </c>
      <c r="B17" s="24" t="str">
        <f>List!B30</f>
        <v>2009 Fit</v>
      </c>
      <c r="C17" s="43" t="e">
        <f>List!#REF!</f>
        <v>#REF!</v>
      </c>
      <c r="D17" s="29" t="e">
        <f>IF(C17="","",IF(#REF!="na","na",#REF!+#REF!+#REF!-VLOOKUP(B17,Item_Table,4,FALSE)))</f>
        <v>#REF!</v>
      </c>
      <c r="E17" s="29" t="e">
        <f ca="1">IF(C17="","",IF(#REF!="na",(D17/VLOOKUP(B17,Item_Table,5,FALSE)),(#REF!+#REF!+#REF!-#REF!)-TODAY()))</f>
        <v>#REF!</v>
      </c>
      <c r="F17" s="57" t="e">
        <f>List!#REF!</f>
        <v>#REF!</v>
      </c>
      <c r="G17" s="58" t="e">
        <f t="shared" si="0"/>
        <v>#REF!</v>
      </c>
      <c r="H17" s="37"/>
      <c r="I17" s="40"/>
      <c r="J17" s="36"/>
    </row>
    <row r="18" spans="1:10" x14ac:dyDescent="0.2">
      <c r="A18" s="24" t="e">
        <f>List!#REF!</f>
        <v>#REF!</v>
      </c>
      <c r="B18" s="24" t="str">
        <f>List!B31</f>
        <v>2009 Fit</v>
      </c>
      <c r="C18" s="43" t="e">
        <f>List!#REF!</f>
        <v>#REF!</v>
      </c>
      <c r="D18" s="29" t="e">
        <f>IF(C18="","",IF(#REF!="na","na",#REF!+#REF!+#REF!-VLOOKUP(B18,Item_Table,4,FALSE)))</f>
        <v>#REF!</v>
      </c>
      <c r="E18" s="29" t="e">
        <f ca="1">IF(C18="","",IF(#REF!="na",(D18/VLOOKUP(B18,Item_Table,5,FALSE)),(#REF!+#REF!+#REF!-#REF!)-TODAY()))</f>
        <v>#REF!</v>
      </c>
      <c r="F18" s="57" t="e">
        <f>List!#REF!</f>
        <v>#REF!</v>
      </c>
      <c r="G18" s="58" t="e">
        <f t="shared" si="0"/>
        <v>#REF!</v>
      </c>
      <c r="H18" s="37"/>
      <c r="I18" s="40"/>
      <c r="J18" s="36"/>
    </row>
    <row r="19" spans="1:10" x14ac:dyDescent="0.2">
      <c r="A19" s="24" t="e">
        <f>List!#REF!</f>
        <v>#REF!</v>
      </c>
      <c r="B19" s="24" t="str">
        <f>List!B32</f>
        <v>2009 Fit</v>
      </c>
      <c r="C19" s="43" t="e">
        <f>List!#REF!</f>
        <v>#REF!</v>
      </c>
      <c r="D19" s="29" t="e">
        <f>IF(C19="","",IF(#REF!="na","na",#REF!+#REF!+#REF!-VLOOKUP(B19,Item_Table,4,FALSE)))</f>
        <v>#REF!</v>
      </c>
      <c r="E19" s="29" t="e">
        <f ca="1">IF(C19="","",IF(#REF!="na",(D19/VLOOKUP(B19,Item_Table,5,FALSE)),(#REF!+#REF!+#REF!-#REF!)-TODAY()))</f>
        <v>#REF!</v>
      </c>
      <c r="F19" s="57" t="e">
        <f>List!#REF!</f>
        <v>#REF!</v>
      </c>
      <c r="G19" s="58" t="e">
        <f t="shared" si="0"/>
        <v>#REF!</v>
      </c>
      <c r="H19" s="37"/>
      <c r="I19" s="40"/>
      <c r="J19" s="36"/>
    </row>
    <row r="20" spans="1:10" x14ac:dyDescent="0.2">
      <c r="A20" s="24" t="e">
        <f>List!#REF!</f>
        <v>#REF!</v>
      </c>
      <c r="B20" s="24" t="str">
        <f>List!B33</f>
        <v>2009 Fit</v>
      </c>
      <c r="C20" s="43" t="e">
        <f>List!#REF!</f>
        <v>#REF!</v>
      </c>
      <c r="D20" s="29" t="e">
        <f>IF(C20="","",IF(#REF!="na","na",#REF!+#REF!+#REF!-VLOOKUP(B20,Item_Table,4,FALSE)))</f>
        <v>#REF!</v>
      </c>
      <c r="E20" s="29" t="e">
        <f ca="1">IF(C20="","",IF(#REF!="na",(D20/VLOOKUP(B20,Item_Table,5,FALSE)),(#REF!+#REF!+#REF!-#REF!)-TODAY()))</f>
        <v>#REF!</v>
      </c>
      <c r="F20" s="57" t="e">
        <f>List!#REF!</f>
        <v>#REF!</v>
      </c>
      <c r="G20" s="58" t="e">
        <f t="shared" si="0"/>
        <v>#REF!</v>
      </c>
      <c r="H20" s="37"/>
      <c r="I20" s="40"/>
      <c r="J20" s="36"/>
    </row>
    <row r="21" spans="1:10" x14ac:dyDescent="0.2">
      <c r="A21" s="24" t="e">
        <f>List!#REF!</f>
        <v>#REF!</v>
      </c>
      <c r="B21" s="24" t="str">
        <f>List!B34</f>
        <v>2009 Fit</v>
      </c>
      <c r="C21" s="43" t="e">
        <f>List!#REF!</f>
        <v>#REF!</v>
      </c>
      <c r="D21" s="29" t="e">
        <f>IF(C21="","",IF(#REF!="na","na",#REF!+#REF!+#REF!-VLOOKUP(B21,Item_Table,4,FALSE)))</f>
        <v>#REF!</v>
      </c>
      <c r="E21" s="29" t="e">
        <f ca="1">IF(C21="","",IF(#REF!="na",(D21/VLOOKUP(B21,Item_Table,5,FALSE)),(#REF!+#REF!+#REF!-#REF!)-TODAY()))</f>
        <v>#REF!</v>
      </c>
      <c r="F21" s="57" t="e">
        <f>List!#REF!</f>
        <v>#REF!</v>
      </c>
      <c r="G21" s="58" t="e">
        <f t="shared" si="0"/>
        <v>#REF!</v>
      </c>
      <c r="H21" s="37"/>
      <c r="I21" s="40"/>
      <c r="J21" s="36"/>
    </row>
    <row r="22" spans="1:10" x14ac:dyDescent="0.2">
      <c r="A22" s="24" t="e">
        <f>List!#REF!</f>
        <v>#REF!</v>
      </c>
      <c r="B22" s="24" t="str">
        <f>List!B35</f>
        <v>2009 Fit</v>
      </c>
      <c r="C22" s="43" t="e">
        <f>List!#REF!</f>
        <v>#REF!</v>
      </c>
      <c r="D22" s="29" t="e">
        <f>IF(C22="","",IF(#REF!="na","na",#REF!+#REF!+#REF!-VLOOKUP(B22,Item_Table,4,FALSE)))</f>
        <v>#REF!</v>
      </c>
      <c r="E22" s="29" t="e">
        <f ca="1">IF(C22="","",IF(#REF!="na",(D22/VLOOKUP(B22,Item_Table,5,FALSE)),(#REF!+#REF!+#REF!-#REF!)-TODAY()))</f>
        <v>#REF!</v>
      </c>
      <c r="F22" s="57" t="e">
        <f>List!#REF!</f>
        <v>#REF!</v>
      </c>
      <c r="G22" s="58" t="e">
        <f t="shared" si="0"/>
        <v>#REF!</v>
      </c>
      <c r="H22" s="37"/>
      <c r="I22" s="40"/>
      <c r="J22" s="36"/>
    </row>
    <row r="23" spans="1:10" x14ac:dyDescent="0.2">
      <c r="A23" s="24" t="e">
        <f>List!#REF!</f>
        <v>#REF!</v>
      </c>
      <c r="B23" s="24" t="e">
        <f>List!#REF!</f>
        <v>#REF!</v>
      </c>
      <c r="C23" s="43" t="e">
        <f>List!#REF!</f>
        <v>#REF!</v>
      </c>
      <c r="D23" s="29" t="e">
        <f>IF(C23="","",IF(#REF!="na","na",#REF!+#REF!+#REF!-VLOOKUP(B23,Item_Table,4,FALSE)))</f>
        <v>#REF!</v>
      </c>
      <c r="E23" s="29" t="e">
        <f ca="1">IF(C23="","",IF(#REF!="na",(D23/VLOOKUP(B23,Item_Table,5,FALSE)),(#REF!+#REF!+#REF!-#REF!)-TODAY()))</f>
        <v>#REF!</v>
      </c>
      <c r="F23" s="57" t="e">
        <f>List!#REF!</f>
        <v>#REF!</v>
      </c>
      <c r="G23" s="58" t="e">
        <f t="shared" si="0"/>
        <v>#REF!</v>
      </c>
      <c r="H23" s="37"/>
      <c r="I23" s="40"/>
      <c r="J23" s="36"/>
    </row>
    <row r="24" spans="1:10" x14ac:dyDescent="0.2">
      <c r="A24" s="24" t="e">
        <f>List!#REF!</f>
        <v>#REF!</v>
      </c>
      <c r="B24" s="24" t="e">
        <f>List!#REF!</f>
        <v>#REF!</v>
      </c>
      <c r="C24" s="43" t="e">
        <f>List!#REF!</f>
        <v>#REF!</v>
      </c>
      <c r="D24" s="29" t="e">
        <f>IF(C24="","",IF(#REF!="na","na",#REF!+#REF!+#REF!-VLOOKUP(B24,Item_Table,4,FALSE)))</f>
        <v>#REF!</v>
      </c>
      <c r="E24" s="29" t="e">
        <f ca="1">IF(C24="","",IF(#REF!="na",(D24/VLOOKUP(B24,Item_Table,5,FALSE)),(#REF!+#REF!+#REF!-#REF!)-TODAY()))</f>
        <v>#REF!</v>
      </c>
      <c r="F24" s="57" t="e">
        <f>List!#REF!</f>
        <v>#REF!</v>
      </c>
      <c r="G24" s="58" t="e">
        <f t="shared" si="0"/>
        <v>#REF!</v>
      </c>
      <c r="H24" s="37"/>
      <c r="I24" s="40"/>
      <c r="J24" s="36"/>
    </row>
    <row r="25" spans="1:10" x14ac:dyDescent="0.2">
      <c r="A25" s="24" t="e">
        <f>List!#REF!</f>
        <v>#REF!</v>
      </c>
      <c r="B25" s="24" t="e">
        <f>List!#REF!</f>
        <v>#REF!</v>
      </c>
      <c r="C25" s="43" t="e">
        <f>List!#REF!</f>
        <v>#REF!</v>
      </c>
      <c r="D25" s="29" t="e">
        <f>IF(C25="","",IF(#REF!="na","na",#REF!+#REF!+#REF!-VLOOKUP(B25,Item_Table,4,FALSE)))</f>
        <v>#REF!</v>
      </c>
      <c r="E25" s="29" t="e">
        <f ca="1">IF(C25="","",IF(#REF!="na",(D25/VLOOKUP(B25,Item_Table,5,FALSE)),(#REF!+#REF!+#REF!-#REF!)-TODAY()))</f>
        <v>#REF!</v>
      </c>
      <c r="F25" s="57" t="e">
        <f>List!#REF!</f>
        <v>#REF!</v>
      </c>
      <c r="G25" s="58" t="e">
        <f t="shared" si="0"/>
        <v>#REF!</v>
      </c>
      <c r="H25" s="37"/>
      <c r="I25" s="40"/>
      <c r="J25" s="36"/>
    </row>
    <row r="26" spans="1:10" x14ac:dyDescent="0.2">
      <c r="A26" s="24" t="e">
        <f>List!#REF!</f>
        <v>#REF!</v>
      </c>
      <c r="B26" s="24" t="e">
        <f>List!#REF!</f>
        <v>#REF!</v>
      </c>
      <c r="C26" s="43" t="e">
        <f>List!#REF!</f>
        <v>#REF!</v>
      </c>
      <c r="D26" s="29" t="e">
        <f>IF(C26="","",IF(#REF!="na","na",#REF!+#REF!+#REF!-VLOOKUP(B26,Item_Table,4,FALSE)))</f>
        <v>#REF!</v>
      </c>
      <c r="E26" s="29" t="e">
        <f ca="1">IF(C26="","",IF(#REF!="na",(D26/VLOOKUP(B26,Item_Table,5,FALSE)),(#REF!+#REF!+#REF!-#REF!)-TODAY()))</f>
        <v>#REF!</v>
      </c>
      <c r="F26" s="57" t="e">
        <f>List!#REF!</f>
        <v>#REF!</v>
      </c>
      <c r="G26" s="58" t="e">
        <f t="shared" si="0"/>
        <v>#REF!</v>
      </c>
      <c r="H26" s="37"/>
      <c r="I26" s="40"/>
      <c r="J26" s="36"/>
    </row>
    <row r="27" spans="1:10" x14ac:dyDescent="0.2">
      <c r="A27" s="24" t="e">
        <f>List!#REF!</f>
        <v>#REF!</v>
      </c>
      <c r="B27" s="24" t="e">
        <f>List!#REF!</f>
        <v>#REF!</v>
      </c>
      <c r="C27" s="43" t="e">
        <f>List!#REF!</f>
        <v>#REF!</v>
      </c>
      <c r="D27" s="29" t="e">
        <f>IF(C27="","",IF(#REF!="na","na",#REF!+#REF!+#REF!-VLOOKUP(B27,Item_Table,4,FALSE)))</f>
        <v>#REF!</v>
      </c>
      <c r="E27" s="29" t="e">
        <f ca="1">IF(C27="","",IF(#REF!="na",(D27/VLOOKUP(B27,Item_Table,5,FALSE)),(#REF!+#REF!+#REF!-#REF!)-TODAY()))</f>
        <v>#REF!</v>
      </c>
      <c r="F27" s="57" t="e">
        <f>List!#REF!</f>
        <v>#REF!</v>
      </c>
      <c r="G27" s="58" t="e">
        <f t="shared" si="0"/>
        <v>#REF!</v>
      </c>
      <c r="H27" s="37"/>
      <c r="I27" s="40"/>
      <c r="J27" s="36"/>
    </row>
    <row r="28" spans="1:10" x14ac:dyDescent="0.2">
      <c r="A28" s="24" t="e">
        <f>List!#REF!</f>
        <v>#REF!</v>
      </c>
      <c r="B28" s="24" t="e">
        <f>List!#REF!</f>
        <v>#REF!</v>
      </c>
      <c r="C28" s="43" t="e">
        <f>List!#REF!</f>
        <v>#REF!</v>
      </c>
      <c r="D28" s="29" t="e">
        <f>IF(C28="","",IF(#REF!="na","na",#REF!+#REF!+#REF!-VLOOKUP(B28,Item_Table,4,FALSE)))</f>
        <v>#REF!</v>
      </c>
      <c r="E28" s="29" t="e">
        <f ca="1">IF(C28="","",IF(#REF!="na",(D28/VLOOKUP(B28,Item_Table,5,FALSE)),(#REF!+#REF!+#REF!-#REF!)-TODAY()))</f>
        <v>#REF!</v>
      </c>
      <c r="F28" s="57" t="e">
        <f>List!#REF!</f>
        <v>#REF!</v>
      </c>
      <c r="G28" s="58" t="e">
        <f t="shared" si="0"/>
        <v>#REF!</v>
      </c>
      <c r="H28" s="37"/>
      <c r="I28" s="40"/>
      <c r="J28" s="36"/>
    </row>
    <row r="29" spans="1:10" x14ac:dyDescent="0.2">
      <c r="A29" s="24" t="e">
        <f>List!#REF!</f>
        <v>#REF!</v>
      </c>
      <c r="B29" s="24" t="e">
        <f>List!#REF!</f>
        <v>#REF!</v>
      </c>
      <c r="C29" s="43" t="e">
        <f>List!#REF!</f>
        <v>#REF!</v>
      </c>
      <c r="D29" s="29" t="e">
        <f>IF(C29="","",IF(#REF!="na","na",#REF!+#REF!+#REF!-VLOOKUP(B29,Item_Table,4,FALSE)))</f>
        <v>#REF!</v>
      </c>
      <c r="E29" s="29" t="e">
        <f ca="1">IF(C29="","",IF(#REF!="na",(D29/VLOOKUP(B29,Item_Table,5,FALSE)),(#REF!+#REF!+#REF!-#REF!)-TODAY()))</f>
        <v>#REF!</v>
      </c>
      <c r="F29" s="57" t="e">
        <f>List!#REF!</f>
        <v>#REF!</v>
      </c>
      <c r="G29" s="58" t="e">
        <f t="shared" si="0"/>
        <v>#REF!</v>
      </c>
      <c r="H29" s="37"/>
      <c r="I29" s="40"/>
      <c r="J29" s="36"/>
    </row>
    <row r="30" spans="1:10" x14ac:dyDescent="0.2">
      <c r="A30" s="24" t="e">
        <f>List!#REF!</f>
        <v>#REF!</v>
      </c>
      <c r="B30" s="24" t="e">
        <f>List!#REF!</f>
        <v>#REF!</v>
      </c>
      <c r="C30" s="43" t="e">
        <f>List!#REF!</f>
        <v>#REF!</v>
      </c>
      <c r="D30" s="29" t="e">
        <f>IF(C30="","",IF(#REF!="na","na",#REF!+#REF!+#REF!-VLOOKUP(B30,Item_Table,4,FALSE)))</f>
        <v>#REF!</v>
      </c>
      <c r="E30" s="29" t="e">
        <f ca="1">IF(C30="","",IF(#REF!="na",(D30/VLOOKUP(B30,Item_Table,5,FALSE)),(#REF!+#REF!+#REF!-#REF!)-TODAY()))</f>
        <v>#REF!</v>
      </c>
      <c r="F30" s="57" t="e">
        <f>List!#REF!</f>
        <v>#REF!</v>
      </c>
      <c r="G30" s="58" t="e">
        <f t="shared" si="0"/>
        <v>#REF!</v>
      </c>
      <c r="H30" s="37"/>
      <c r="I30" s="40"/>
      <c r="J30" s="36"/>
    </row>
    <row r="31" spans="1:10" x14ac:dyDescent="0.2">
      <c r="A31" s="24" t="e">
        <f>List!#REF!</f>
        <v>#REF!</v>
      </c>
      <c r="B31" s="24" t="e">
        <f>List!#REF!</f>
        <v>#REF!</v>
      </c>
      <c r="C31" s="43" t="e">
        <f>List!#REF!</f>
        <v>#REF!</v>
      </c>
      <c r="D31" s="29" t="e">
        <f>IF(C31="","",IF(#REF!="na","na",#REF!+#REF!+#REF!-VLOOKUP(B31,Item_Table,4,FALSE)))</f>
        <v>#REF!</v>
      </c>
      <c r="E31" s="29" t="e">
        <f ca="1">IF(C31="","",IF(#REF!="na",(D31/VLOOKUP(B31,Item_Table,5,FALSE)),(#REF!+#REF!+#REF!-#REF!)-TODAY()))</f>
        <v>#REF!</v>
      </c>
      <c r="F31" s="57" t="e">
        <f>List!#REF!</f>
        <v>#REF!</v>
      </c>
      <c r="G31" s="58" t="e">
        <f t="shared" si="0"/>
        <v>#REF!</v>
      </c>
      <c r="H31" s="37"/>
      <c r="I31" s="40"/>
      <c r="J31" s="36"/>
    </row>
    <row r="32" spans="1:10" x14ac:dyDescent="0.2">
      <c r="A32" s="24" t="e">
        <f>List!#REF!</f>
        <v>#REF!</v>
      </c>
      <c r="B32" s="24" t="e">
        <f>List!#REF!</f>
        <v>#REF!</v>
      </c>
      <c r="C32" s="43" t="e">
        <f>List!#REF!</f>
        <v>#REF!</v>
      </c>
      <c r="D32" s="29" t="e">
        <f>IF(C32="","",IF(#REF!="na","na",#REF!+#REF!+#REF!-VLOOKUP(B32,Item_Table,4,FALSE)))</f>
        <v>#REF!</v>
      </c>
      <c r="E32" s="29" t="e">
        <f ca="1">IF(C32="","",IF(#REF!="na",(D32/VLOOKUP(B32,Item_Table,5,FALSE)),(#REF!+#REF!+#REF!-#REF!)-TODAY()))</f>
        <v>#REF!</v>
      </c>
      <c r="F32" s="57" t="e">
        <f>List!#REF!</f>
        <v>#REF!</v>
      </c>
      <c r="G32" s="58" t="e">
        <f t="shared" si="0"/>
        <v>#REF!</v>
      </c>
      <c r="H32" s="37"/>
      <c r="I32" s="40"/>
      <c r="J32" s="36"/>
    </row>
    <row r="33" spans="1:10" x14ac:dyDescent="0.2">
      <c r="A33" s="24" t="e">
        <f>List!#REF!</f>
        <v>#REF!</v>
      </c>
      <c r="B33" s="24" t="e">
        <f>List!#REF!</f>
        <v>#REF!</v>
      </c>
      <c r="C33" s="43" t="e">
        <f>List!#REF!</f>
        <v>#REF!</v>
      </c>
      <c r="D33" s="29" t="e">
        <f>IF(C33="","",IF(#REF!="na","na",#REF!+#REF!+#REF!-VLOOKUP(B33,Item_Table,4,FALSE)))</f>
        <v>#REF!</v>
      </c>
      <c r="E33" s="29" t="e">
        <f ca="1">IF(C33="","",IF(#REF!="na",(D33/VLOOKUP(B33,Item_Table,5,FALSE)),(#REF!+#REF!+#REF!-#REF!)-TODAY()))</f>
        <v>#REF!</v>
      </c>
      <c r="F33" s="57" t="e">
        <f>List!#REF!</f>
        <v>#REF!</v>
      </c>
      <c r="G33" s="58" t="e">
        <f t="shared" si="0"/>
        <v>#REF!</v>
      </c>
      <c r="H33" s="37"/>
      <c r="I33" s="40"/>
      <c r="J33" s="36"/>
    </row>
    <row r="34" spans="1:10" ht="33.75" x14ac:dyDescent="0.2">
      <c r="A34" s="24" t="str">
        <f>List!A5</f>
        <v>ID00545</v>
      </c>
      <c r="B34" s="24" t="e">
        <f>List!#REF!</f>
        <v>#REF!</v>
      </c>
      <c r="C34" s="43" t="str">
        <f>List!C5</f>
        <v>Hatchback door handle: Check for binding, lubricate with silicone. If binding, replace handle with aftermarket version of Honda part 74810-S6A-003. See service manual (hardcopy version) pg 20-178.</v>
      </c>
      <c r="D34" s="29" t="e">
        <f>IF(C34="","",IF(#REF!="na","na",#REF!+#REF!+#REF!-VLOOKUP(B34,Item_Table,4,FALSE)))</f>
        <v>#REF!</v>
      </c>
      <c r="E34" s="29" t="e">
        <f ca="1">IF(C34="","",IF(#REF!="na",(D34/VLOOKUP(B34,Item_Table,5,FALSE)),(#REF!+#REF!+#REF!-#REF!)-TODAY()))</f>
        <v>#REF!</v>
      </c>
      <c r="F34" s="57">
        <f ca="1">List!L5</f>
        <v>45668.25</v>
      </c>
      <c r="G34" s="58" t="str">
        <f t="shared" ca="1" si="0"/>
        <v>2025-02</v>
      </c>
      <c r="H34" s="37"/>
      <c r="I34" s="40"/>
      <c r="J34" s="36"/>
    </row>
    <row r="35" spans="1:10" ht="22.5" x14ac:dyDescent="0.2">
      <c r="A35" s="24" t="str">
        <f>List!A8</f>
        <v>ID00640</v>
      </c>
      <c r="B35" s="24" t="e">
        <f>List!#REF!</f>
        <v>#REF!</v>
      </c>
      <c r="C35" s="43" t="str">
        <f>List!C8</f>
        <v>Oil change 4 qts 5w-20 synthetic $19 Super-Tech 5 qt from Walmart. Purolator L14610 $6.29 from Tractor Supply. Reset oil life indicator according to owners manual, pg 248 and mark ID00641 as complete.</v>
      </c>
      <c r="D35" s="29" t="e">
        <f>IF(C35="","",IF(#REF!="na","na",#REF!+#REF!+#REF!-VLOOKUP(B35,Item_Table,4,FALSE)))</f>
        <v>#REF!</v>
      </c>
      <c r="E35" s="29" t="e">
        <f ca="1">IF(C35="","",IF(#REF!="na",(D35/VLOOKUP(B35,Item_Table,5,FALSE)),(#REF!+#REF!+#REF!-#REF!)-TODAY()))</f>
        <v>#REF!</v>
      </c>
      <c r="F35" s="57">
        <f ca="1">List!L8</f>
        <v>45706</v>
      </c>
      <c r="G35" s="58" t="str">
        <f t="shared" ca="1" si="0"/>
        <v>2025-08</v>
      </c>
      <c r="H35" s="37"/>
      <c r="I35" s="40"/>
      <c r="J35" s="36"/>
    </row>
    <row r="36" spans="1:10" ht="22.5" x14ac:dyDescent="0.2">
      <c r="A36" s="24" t="str">
        <f>List!A12</f>
        <v>ID00697</v>
      </c>
      <c r="B36" s="24" t="e">
        <f>List!#REF!</f>
        <v>#REF!</v>
      </c>
      <c r="C36" s="43" t="str">
        <f>List!C12</f>
        <v>Spark plugs, check for tightness (20 ft-lb). Record status of tightness per cylinder, use past history as guide.</v>
      </c>
      <c r="D36" s="29" t="e">
        <f>IF(C36="","",IF(#REF!="na","na",#REF!+#REF!+#REF!-VLOOKUP(B36,Item_Table,4,FALSE)))</f>
        <v>#REF!</v>
      </c>
      <c r="E36" s="29" t="e">
        <f ca="1">IF(C36="","",IF(#REF!="na",(D36/VLOOKUP(B36,Item_Table,5,FALSE)),(#REF!+#REF!+#REF!-#REF!)-TODAY()))</f>
        <v>#REF!</v>
      </c>
      <c r="F36" s="57">
        <f ca="1">List!L12</f>
        <v>45759.5</v>
      </c>
      <c r="G36" s="58" t="str">
        <f t="shared" ca="1" si="0"/>
        <v>2025-15</v>
      </c>
      <c r="H36" s="37"/>
      <c r="I36" s="40"/>
      <c r="J36" s="36"/>
    </row>
    <row r="37" spans="1:10" ht="22.5" x14ac:dyDescent="0.2">
      <c r="A37" s="24" t="str">
        <f>List!A14</f>
        <v>ID00660</v>
      </c>
      <c r="B37" s="24" t="e">
        <f>List!#REF!</f>
        <v>#REF!</v>
      </c>
      <c r="C37" s="43" t="str">
        <f>List!C14</f>
        <v>Parking brake 5-7 clicks</v>
      </c>
      <c r="D37" s="29" t="e">
        <f>IF(C37="","",IF(#REF!="na","na",#REF!+#REF!+#REF!-VLOOKUP(B37,Item_Table,4,FALSE)))</f>
        <v>#REF!</v>
      </c>
      <c r="E37" s="29" t="e">
        <f ca="1">IF(C37="","",IF(#REF!="na",(D37/VLOOKUP(B37,Item_Table,5,FALSE)),(#REF!+#REF!+#REF!-#REF!)-TODAY()))</f>
        <v>#REF!</v>
      </c>
      <c r="F37" s="57">
        <f ca="1">List!L14</f>
        <v>45790</v>
      </c>
      <c r="G37" s="58" t="str">
        <f t="shared" ca="1" si="0"/>
        <v>2025-20</v>
      </c>
      <c r="H37" s="37"/>
      <c r="I37" s="40"/>
      <c r="J37" s="36"/>
    </row>
    <row r="38" spans="1:10" ht="22.5" x14ac:dyDescent="0.2">
      <c r="A38" s="24" t="str">
        <f>List!A15</f>
        <v>ID00600</v>
      </c>
      <c r="B38" s="24" t="e">
        <f>List!#REF!</f>
        <v>#REF!</v>
      </c>
      <c r="C38" s="43" t="str">
        <f>List!C15</f>
        <v>Cooling hoses,inspect</v>
      </c>
      <c r="D38" s="29" t="e">
        <f>IF(C38="","",IF(#REF!="na","na",#REF!+#REF!+#REF!-VLOOKUP(B38,Item_Table,4,FALSE)))</f>
        <v>#REF!</v>
      </c>
      <c r="E38" s="29" t="e">
        <f ca="1">IF(C38="","",IF(#REF!="na",(D38/VLOOKUP(B38,Item_Table,5,FALSE)),(#REF!+#REF!+#REF!-#REF!)-TODAY()))</f>
        <v>#REF!</v>
      </c>
      <c r="F38" s="57">
        <f ca="1">List!L15</f>
        <v>45790</v>
      </c>
      <c r="G38" s="58" t="str">
        <f t="shared" ca="1" si="0"/>
        <v>2025-20</v>
      </c>
      <c r="H38" s="37"/>
      <c r="I38" s="40"/>
      <c r="J38" s="36"/>
    </row>
    <row r="39" spans="1:10" ht="78.75" x14ac:dyDescent="0.2">
      <c r="A39" s="24" t="str">
        <f>List!A16</f>
        <v>ID00680</v>
      </c>
      <c r="B39" s="24" t="e">
        <f>List!#REF!</f>
        <v>#REF!</v>
      </c>
      <c r="C39" s="43" t="str">
        <f>List!C16</f>
        <v>Spare Tire - Check condition and 60 psi (10 min)</v>
      </c>
      <c r="D39" s="29" t="e">
        <f>IF(C39="","",IF(#REF!="na","na",#REF!+#REF!+#REF!-VLOOKUP(B39,Item_Table,4,FALSE)))</f>
        <v>#REF!</v>
      </c>
      <c r="E39" s="29" t="e">
        <f ca="1">IF(C39="","",IF(#REF!="na",(D39/VLOOKUP(B39,Item_Table,5,FALSE)),(#REF!+#REF!+#REF!-#REF!)-TODAY()))</f>
        <v>#REF!</v>
      </c>
      <c r="F39" s="57">
        <f ca="1">List!L16</f>
        <v>45798</v>
      </c>
      <c r="G39" s="58" t="str">
        <f t="shared" ca="1" si="0"/>
        <v>2025-21</v>
      </c>
      <c r="H39" s="37"/>
      <c r="I39" s="40"/>
      <c r="J39" s="36"/>
    </row>
    <row r="40" spans="1:10" x14ac:dyDescent="0.2">
      <c r="A40" s="24" t="str">
        <f>List!A18</f>
        <v>ID00620</v>
      </c>
      <c r="B40" s="24" t="e">
        <f>List!#REF!</f>
        <v>#REF!</v>
      </c>
      <c r="C40" s="43" t="str">
        <f>List!C18</f>
        <v>Hinges,locks,latches lube w/silicone spray</v>
      </c>
      <c r="D40" s="29" t="e">
        <f>IF(C40="","",IF(#REF!="na","na",#REF!+#REF!+#REF!-VLOOKUP(B40,Item_Table,4,FALSE)))</f>
        <v>#REF!</v>
      </c>
      <c r="E40" s="29" t="e">
        <f ca="1">IF(C40="","",IF(#REF!="na",(D40/VLOOKUP(B40,Item_Table,5,FALSE)),(#REF!+#REF!+#REF!-#REF!)-TODAY()))</f>
        <v>#REF!</v>
      </c>
      <c r="F40" s="57">
        <f ca="1">List!L18</f>
        <v>45810</v>
      </c>
      <c r="G40" s="58" t="str">
        <f t="shared" ca="1" si="0"/>
        <v>2025-23</v>
      </c>
      <c r="H40" s="37"/>
      <c r="I40" s="40"/>
      <c r="J40" s="36"/>
    </row>
    <row r="41" spans="1:10" x14ac:dyDescent="0.2">
      <c r="A41" s="24" t="str">
        <f>List!A23</f>
        <v>ID00530</v>
      </c>
      <c r="B41" s="24" t="e">
        <f>List!#REF!</f>
        <v>#REF!</v>
      </c>
      <c r="C41" s="43" t="str">
        <f>List!C23</f>
        <v>Air Filter, inspect and clean</v>
      </c>
      <c r="D41" s="29" t="e">
        <f>IF(C41="","",IF(#REF!="na","na",#REF!+#REF!+#REF!-VLOOKUP(B41,Item_Table,4,FALSE)))</f>
        <v>#REF!</v>
      </c>
      <c r="E41" s="29" t="e">
        <f ca="1">IF(C41="","",IF(#REF!="na",(D41/VLOOKUP(B41,Item_Table,5,FALSE)),(#REF!+#REF!+#REF!-#REF!)-TODAY()))</f>
        <v>#REF!</v>
      </c>
      <c r="F41" s="57">
        <f ca="1">List!L23</f>
        <v>45907</v>
      </c>
      <c r="G41" s="58" t="str">
        <f t="shared" ca="1" si="0"/>
        <v>2025-37</v>
      </c>
      <c r="H41" s="37"/>
      <c r="I41" s="40"/>
      <c r="J41" s="36"/>
    </row>
    <row r="42" spans="1:10" x14ac:dyDescent="0.2">
      <c r="A42" s="24" t="str">
        <f>List!A25</f>
        <v>ID00630</v>
      </c>
      <c r="B42" s="24" t="e">
        <f>List!#REF!</f>
        <v>#REF!</v>
      </c>
      <c r="C42" s="43" t="str">
        <f>List!C25</f>
        <v>Lights (brake etc), check</v>
      </c>
      <c r="D42" s="29" t="e">
        <f>IF(C42="","",IF(#REF!="na","na",#REF!+#REF!+#REF!-VLOOKUP(B42,Item_Table,4,FALSE)))</f>
        <v>#REF!</v>
      </c>
      <c r="E42" s="29" t="e">
        <f ca="1">IF(C42="","",IF(#REF!="na",(D42/VLOOKUP(B42,Item_Table,5,FALSE)),(#REF!+#REF!+#REF!-#REF!)-TODAY()))</f>
        <v>#REF!</v>
      </c>
      <c r="F42" s="57">
        <f ca="1">List!L25</f>
        <v>45932</v>
      </c>
      <c r="G42" s="58" t="str">
        <f t="shared" ca="1" si="0"/>
        <v>2025-40</v>
      </c>
      <c r="H42" s="37"/>
      <c r="I42" s="40"/>
      <c r="J42" s="36"/>
    </row>
    <row r="43" spans="1:10" ht="33.75" x14ac:dyDescent="0.2">
      <c r="A43" s="24" t="str">
        <f>List!A26</f>
        <v>ID00570</v>
      </c>
      <c r="B43" s="24" t="e">
        <f>List!#REF!</f>
        <v>#REF!</v>
      </c>
      <c r="C43" s="43" t="str">
        <f>List!C26</f>
        <v>Serpentine belt, inspect</v>
      </c>
      <c r="D43" s="29" t="e">
        <f>IF(C43="","",IF(#REF!="na","na",#REF!+#REF!+#REF!-VLOOKUP(B43,Item_Table,4,FALSE)))</f>
        <v>#REF!</v>
      </c>
      <c r="E43" s="29" t="e">
        <f ca="1">IF(C43="","",IF(#REF!="na",(D43/VLOOKUP(B43,Item_Table,5,FALSE)),(#REF!+#REF!+#REF!-#REF!)-TODAY()))</f>
        <v>#REF!</v>
      </c>
      <c r="F43" s="57">
        <f ca="1">List!L26</f>
        <v>45933.5</v>
      </c>
      <c r="G43" s="58" t="str">
        <f t="shared" ca="1" si="0"/>
        <v>2025-40</v>
      </c>
      <c r="H43" s="37"/>
      <c r="I43" s="40"/>
      <c r="J43" s="36"/>
    </row>
    <row r="44" spans="1:10" ht="33.75" x14ac:dyDescent="0.2">
      <c r="A44" s="24" t="str">
        <f>List!A27</f>
        <v>ID00520</v>
      </c>
      <c r="B44" s="24" t="e">
        <f>List!#REF!</f>
        <v>#REF!</v>
      </c>
      <c r="C44" s="43" t="str">
        <f>List!C27</f>
        <v>Get Virginia State Inspection for Fit (Drive Safe Automotive, 700 W. Spiller St 276-228-4466) on 10/9/2024 @ 0800. Bring a check/cash, credit cards incur a surcharge.</v>
      </c>
      <c r="D44" s="29" t="e">
        <f>IF(C44="","",IF(#REF!="na","na",#REF!+#REF!+#REF!-VLOOKUP(B44,Item_Table,4,FALSE)))</f>
        <v>#REF!</v>
      </c>
      <c r="E44" s="29" t="e">
        <f ca="1">IF(C44="","",IF(#REF!="na",(D44/VLOOKUP(B44,Item_Table,5,FALSE)),(#REF!+#REF!+#REF!-#REF!)-TODAY()))</f>
        <v>#REF!</v>
      </c>
      <c r="F44" s="57">
        <f ca="1">List!L27</f>
        <v>45939</v>
      </c>
      <c r="G44" s="58" t="str">
        <f t="shared" ca="1" si="0"/>
        <v>2025-41</v>
      </c>
      <c r="H44" s="37"/>
      <c r="I44" s="40"/>
      <c r="J44" s="36"/>
    </row>
    <row r="45" spans="1:10" x14ac:dyDescent="0.2">
      <c r="A45" s="24" t="str">
        <f>List!A28</f>
        <v>ID00650</v>
      </c>
      <c r="B45" s="24" t="e">
        <f>List!#REF!</f>
        <v>#REF!</v>
      </c>
      <c r="C45" s="43" t="str">
        <f>List!C28</f>
        <v>Order anticipated Honda FIT parts for next year. Save on shipping.</v>
      </c>
      <c r="D45" s="29" t="e">
        <f>IF(C45="","",IF(#REF!="na","na",#REF!+#REF!+#REF!-VLOOKUP(B45,Item_Table,4,FALSE)))</f>
        <v>#REF!</v>
      </c>
      <c r="E45" s="29" t="e">
        <f ca="1">IF(C45="","",IF(#REF!="na",(D45/VLOOKUP(B45,Item_Table,5,FALSE)),(#REF!+#REF!+#REF!-#REF!)-TODAY()))</f>
        <v>#REF!</v>
      </c>
      <c r="F45" s="57">
        <f ca="1">List!L28</f>
        <v>45968</v>
      </c>
      <c r="G45" s="58" t="str">
        <f t="shared" ca="1" si="0"/>
        <v>2025-45</v>
      </c>
      <c r="H45" s="37"/>
      <c r="I45" s="40"/>
      <c r="J45" s="36"/>
    </row>
    <row r="46" spans="1:10" ht="33.75" x14ac:dyDescent="0.2">
      <c r="A46" s="24" t="str">
        <f>List!A29</f>
        <v>ID00730</v>
      </c>
      <c r="B46" s="24" t="e">
        <f>List!#REF!</f>
        <v>#REF!</v>
      </c>
      <c r="C46" s="43" t="str">
        <f>List!C29</f>
        <v>Trans fluid, replace, (drain/refill takes about 2.9 qts). Need 3 qts Honda ATF-DW1 (part # 08200-9008) &amp; metal drain gasket (part # 90471-PX4-000). The link has a price of $6.88/qt and reasonable shipping $10.81.</v>
      </c>
      <c r="D46" s="29" t="e">
        <f>IF(C46="","",IF(#REF!="na","na",#REF!+#REF!+#REF!-VLOOKUP(B46,Item_Table,4,FALSE)))</f>
        <v>#REF!</v>
      </c>
      <c r="E46" s="29" t="e">
        <f ca="1">IF(C46="","",IF(#REF!="na",(D46/VLOOKUP(B46,Item_Table,5,FALSE)),(#REF!+#REF!+#REF!-#REF!)-TODAY()))</f>
        <v>#REF!</v>
      </c>
      <c r="F46" s="57">
        <f ca="1">List!L29</f>
        <v>46181</v>
      </c>
      <c r="G46" s="58" t="str">
        <f t="shared" ca="1" si="0"/>
        <v>2026-24</v>
      </c>
      <c r="H46" s="37"/>
      <c r="I46" s="40"/>
      <c r="J46" s="36"/>
    </row>
    <row r="47" spans="1:10" x14ac:dyDescent="0.2">
      <c r="A47" s="24" t="str">
        <f>List!A30</f>
        <v>ID00670</v>
      </c>
      <c r="B47" s="24" t="e">
        <f>List!#REF!</f>
        <v>#REF!</v>
      </c>
      <c r="C47" s="43" t="str">
        <f>List!C30</f>
        <v>Pollen filter OEM 80292-TF0-G01</v>
      </c>
      <c r="D47" s="29" t="e">
        <f>IF(C47="","",IF(#REF!="na","na",#REF!+#REF!+#REF!-VLOOKUP(B47,Item_Table,4,FALSE)))</f>
        <v>#REF!</v>
      </c>
      <c r="E47" s="29" t="e">
        <f ca="1">IF(C47="","",IF(#REF!="na",(D47/VLOOKUP(B47,Item_Table,5,FALSE)),(#REF!+#REF!+#REF!-#REF!)-TODAY()))</f>
        <v>#REF!</v>
      </c>
      <c r="F47" s="57">
        <f ca="1">List!L30</f>
        <v>46275</v>
      </c>
      <c r="G47" s="58" t="str">
        <f t="shared" ca="1" si="0"/>
        <v>2026-37</v>
      </c>
      <c r="H47" s="37"/>
      <c r="I47" s="40"/>
      <c r="J47" s="36"/>
    </row>
    <row r="48" spans="1:10" x14ac:dyDescent="0.2">
      <c r="A48" s="24" t="str">
        <f>List!A31</f>
        <v>ID00560</v>
      </c>
      <c r="B48" s="24" t="e">
        <f>List!#REF!</f>
        <v>#REF!</v>
      </c>
      <c r="C48" s="43" t="str">
        <f>List!C31</f>
        <v>Battery,replace. Mark ID00550 as complete too.</v>
      </c>
      <c r="D48" s="29" t="e">
        <f>IF(C48="","",IF(#REF!="na","na",#REF!+#REF!+#REF!-VLOOKUP(B48,Item_Table,4,FALSE)))</f>
        <v>#REF!</v>
      </c>
      <c r="E48" s="29" t="e">
        <f ca="1">IF(C48="","",IF(#REF!="na",(D48/VLOOKUP(B48,Item_Table,5,FALSE)),(#REF!+#REF!+#REF!-#REF!)-TODAY()))</f>
        <v>#REF!</v>
      </c>
      <c r="F48" s="57">
        <f ca="1">List!L31</f>
        <v>46355</v>
      </c>
      <c r="G48" s="58" t="str">
        <f t="shared" ca="1" si="0"/>
        <v>2026-49</v>
      </c>
      <c r="H48" s="37"/>
      <c r="I48" s="40"/>
      <c r="J48" s="36"/>
    </row>
    <row r="49" spans="1:11" x14ac:dyDescent="0.2">
      <c r="A49" s="24" t="str">
        <f>List!A32</f>
        <v>ID00540</v>
      </c>
      <c r="B49" s="24" t="e">
        <f>List!#REF!</f>
        <v>#REF!</v>
      </c>
      <c r="C49" s="43" t="str">
        <f>List!C32</f>
        <v>Air Filter, replace, Filter Honda OEM 17220-RB0-000 $20.88</v>
      </c>
      <c r="D49" s="29" t="e">
        <f>IF(C49="","",IF(#REF!="na","na",#REF!+#REF!+#REF!-VLOOKUP(B49,Item_Table,4,FALSE)))</f>
        <v>#REF!</v>
      </c>
      <c r="E49" s="29" t="e">
        <f ca="1">IF(C49="","",IF(#REF!="na",(D49/VLOOKUP(B49,Item_Table,5,FALSE)),(#REF!+#REF!+#REF!-#REF!)-TODAY()))</f>
        <v>#REF!</v>
      </c>
      <c r="F49" s="57">
        <f ca="1">List!L32</f>
        <v>46447</v>
      </c>
      <c r="G49" s="58" t="str">
        <f t="shared" ca="1" si="0"/>
        <v>2027-10</v>
      </c>
      <c r="H49" s="37"/>
      <c r="I49" s="40"/>
      <c r="J49" s="36"/>
    </row>
    <row r="50" spans="1:11" ht="22.5" x14ac:dyDescent="0.2">
      <c r="A50" s="24" t="str">
        <f>List!A33</f>
        <v>ID00730</v>
      </c>
      <c r="B50" s="24" t="e">
        <f>List!#REF!</f>
        <v>#REF!</v>
      </c>
      <c r="C50" s="43" t="str">
        <f>List!C33</f>
        <v>Trans fluid, replace filter 25430-PLR-003 ( look in CarParts.XLSX). Refer to service manual pg 14-242.</v>
      </c>
      <c r="D50" s="29" t="e">
        <f>IF(C50="","",IF(#REF!="na","na",#REF!+#REF!+#REF!-VLOOKUP(B50,Item_Table,4,FALSE)))</f>
        <v>#REF!</v>
      </c>
      <c r="E50" s="29" t="e">
        <f ca="1">IF(C50="","",IF(#REF!="na",(D50/VLOOKUP(B50,Item_Table,5,FALSE)),(#REF!+#REF!+#REF!-#REF!)-TODAY()))</f>
        <v>#REF!</v>
      </c>
      <c r="F50" s="57">
        <f ca="1">List!L33</f>
        <v>46546</v>
      </c>
      <c r="G50" s="58" t="str">
        <f t="shared" ca="1" si="0"/>
        <v>2027-24</v>
      </c>
      <c r="H50" s="37"/>
      <c r="I50" s="40"/>
      <c r="J50" s="36"/>
    </row>
    <row r="51" spans="1:11" ht="45" x14ac:dyDescent="0.2">
      <c r="A51" s="24" t="str">
        <f>List!A34</f>
        <v>ID00590</v>
      </c>
      <c r="B51" s="24" t="e">
        <f>List!#REF!</f>
        <v>#REF!</v>
      </c>
      <c r="C51" s="43" t="str">
        <f>List!C34</f>
        <v>Coolant, thermostat, radiator cap, hoses: replacement. Next time get a 19 mm 6 pt deepwell from O-Reilly part # GM8320 to remove engine coolant drain plug. Order a new engine coolant drain plug from Honda (I already have the metal gasket). Order new splash shield clips from Honda.</v>
      </c>
      <c r="D51" s="29" t="e">
        <f>IF(C51="","",IF(#REF!="na","na",#REF!+#REF!+#REF!-VLOOKUP(B51,Item_Table,4,FALSE)))</f>
        <v>#REF!</v>
      </c>
      <c r="E51" s="29" t="e">
        <f ca="1">IF(C51="","",IF(#REF!="na",(D51/VLOOKUP(B51,Item_Table,5,FALSE)),(#REF!+#REF!+#REF!-#REF!)-TODAY()))</f>
        <v>#REF!</v>
      </c>
      <c r="F51" s="57">
        <f ca="1">List!L34</f>
        <v>47284</v>
      </c>
      <c r="G51" s="58" t="str">
        <f t="shared" ca="1" si="0"/>
        <v>2029-24</v>
      </c>
      <c r="H51" s="37"/>
      <c r="I51" s="40"/>
      <c r="J51" s="36"/>
    </row>
    <row r="52" spans="1:11" ht="22.5" x14ac:dyDescent="0.2">
      <c r="A52" s="24" t="str">
        <f>List!A35</f>
        <v>ID00525</v>
      </c>
      <c r="B52" s="24" t="e">
        <f>List!#REF!</f>
        <v>#REF!</v>
      </c>
      <c r="C52" s="43" t="str">
        <f>List!C35</f>
        <v>Serpentine belt and tensioner, replace. Service manual pg 4-30. See Link for details. See my parts spreadsheet for pricing, C:\C_BackUp\Car Parts.xlsx</v>
      </c>
      <c r="D52" s="29" t="e">
        <f>IF(C52="","",IF(#REF!="na","na",#REF!+#REF!+#REF!-VLOOKUP(B52,Item_Table,4,FALSE)))</f>
        <v>#REF!</v>
      </c>
      <c r="E52" s="29" t="e">
        <f ca="1">IF(C52="","",IF(#REF!="na",(D52/VLOOKUP(B52,Item_Table,5,FALSE)),(#REF!+#REF!+#REF!-#REF!)-TODAY()))</f>
        <v>#REF!</v>
      </c>
      <c r="F52" s="57">
        <f ca="1">List!L35</f>
        <v>47397</v>
      </c>
      <c r="G52" s="58" t="str">
        <f t="shared" ca="1" si="0"/>
        <v>2029-40</v>
      </c>
      <c r="H52" s="37"/>
      <c r="I52" s="40"/>
      <c r="J52" s="36"/>
    </row>
    <row r="53" spans="1:11" x14ac:dyDescent="0.2">
      <c r="A53" s="24" t="e">
        <f>List!#REF!</f>
        <v>#REF!</v>
      </c>
      <c r="B53" s="24" t="e">
        <f>List!#REF!</f>
        <v>#REF!</v>
      </c>
      <c r="C53" s="43" t="e">
        <f>List!#REF!</f>
        <v>#REF!</v>
      </c>
      <c r="D53" s="29" t="e">
        <f>IF(C53="","",IF(#REF!="na","na",#REF!+#REF!+#REF!-VLOOKUP(B53,Item_Table,4,FALSE)))</f>
        <v>#REF!</v>
      </c>
      <c r="E53" s="29" t="e">
        <f ca="1">IF(C53="","",IF(#REF!="na",(D53/VLOOKUP(B53,Item_Table,5,FALSE)),(#REF!+#REF!+#REF!-#REF!)-TODAY()))</f>
        <v>#REF!</v>
      </c>
      <c r="F53" s="57" t="e">
        <f>List!#REF!</f>
        <v>#REF!</v>
      </c>
      <c r="G53" s="58" t="e">
        <f t="shared" si="0"/>
        <v>#REF!</v>
      </c>
      <c r="H53" s="37"/>
      <c r="I53" s="40"/>
      <c r="J53" s="36"/>
    </row>
    <row r="54" spans="1:11" x14ac:dyDescent="0.2">
      <c r="A54" s="24" t="e">
        <f>List!#REF!</f>
        <v>#REF!</v>
      </c>
      <c r="B54" s="24" t="e">
        <f>List!#REF!</f>
        <v>#REF!</v>
      </c>
      <c r="C54" s="43" t="e">
        <f>List!#REF!</f>
        <v>#REF!</v>
      </c>
      <c r="D54" s="29" t="e">
        <f>IF(C54="","",IF(#REF!="na","na",#REF!+#REF!+#REF!-VLOOKUP(B54,Item_Table,4,FALSE)))</f>
        <v>#REF!</v>
      </c>
      <c r="E54" s="29" t="e">
        <f ca="1">IF(C54="","",IF(#REF!="na",(D54/VLOOKUP(B54,Item_Table,5,FALSE)),(#REF!+#REF!+#REF!-#REF!)-TODAY()))</f>
        <v>#REF!</v>
      </c>
      <c r="F54" s="57" t="e">
        <f>List!#REF!</f>
        <v>#REF!</v>
      </c>
      <c r="G54" s="58" t="e">
        <f t="shared" si="0"/>
        <v>#REF!</v>
      </c>
      <c r="H54" s="37"/>
      <c r="I54" s="40"/>
      <c r="J54" s="36"/>
    </row>
    <row r="55" spans="1:11" x14ac:dyDescent="0.2">
      <c r="A55" s="24" t="e">
        <f>List!#REF!</f>
        <v>#REF!</v>
      </c>
      <c r="B55" s="24" t="e">
        <f>List!#REF!</f>
        <v>#REF!</v>
      </c>
      <c r="C55" s="43" t="e">
        <f>List!#REF!</f>
        <v>#REF!</v>
      </c>
      <c r="D55" s="29" t="e">
        <f>IF(C55="","",IF(#REF!="na","na",#REF!+#REF!+#REF!-VLOOKUP(B55,Item_Table,4,FALSE)))</f>
        <v>#REF!</v>
      </c>
      <c r="E55" s="29" t="e">
        <f ca="1">IF(C55="","",IF(#REF!="na",(D55/VLOOKUP(B55,Item_Table,5,FALSE)),(#REF!+#REF!+#REF!-#REF!)-TODAY()))</f>
        <v>#REF!</v>
      </c>
      <c r="F55" s="57" t="e">
        <f>List!#REF!</f>
        <v>#REF!</v>
      </c>
      <c r="G55" s="58" t="e">
        <f t="shared" si="0"/>
        <v>#REF!</v>
      </c>
      <c r="H55" s="37"/>
      <c r="I55" s="40"/>
      <c r="J55" s="36"/>
    </row>
    <row r="56" spans="1:11" x14ac:dyDescent="0.2">
      <c r="A56" s="24" t="e">
        <f>List!#REF!</f>
        <v>#REF!</v>
      </c>
      <c r="B56" s="24" t="e">
        <f>List!#REF!</f>
        <v>#REF!</v>
      </c>
      <c r="C56" s="43" t="e">
        <f>List!#REF!</f>
        <v>#REF!</v>
      </c>
      <c r="D56" s="29" t="e">
        <f>IF(C56="","",IF(#REF!="na","na",#REF!+#REF!+#REF!-VLOOKUP(B56,Item_Table,4,FALSE)))</f>
        <v>#REF!</v>
      </c>
      <c r="E56" s="29" t="e">
        <f ca="1">IF(C56="","",IF(#REF!="na",(D56/VLOOKUP(B56,Item_Table,5,FALSE)),(#REF!+#REF!+#REF!-#REF!)-TODAY()))</f>
        <v>#REF!</v>
      </c>
      <c r="F56" s="57" t="e">
        <f>List!#REF!</f>
        <v>#REF!</v>
      </c>
      <c r="G56" s="58" t="e">
        <f t="shared" si="0"/>
        <v>#REF!</v>
      </c>
      <c r="H56" s="37"/>
      <c r="I56" s="40"/>
      <c r="J56" s="36"/>
    </row>
    <row r="57" spans="1:11" x14ac:dyDescent="0.2">
      <c r="A57" s="24" t="e">
        <f>List!#REF!</f>
        <v>#REF!</v>
      </c>
      <c r="B57" s="24" t="e">
        <f>List!#REF!</f>
        <v>#REF!</v>
      </c>
      <c r="C57" s="43" t="e">
        <f>List!#REF!</f>
        <v>#REF!</v>
      </c>
      <c r="D57" s="29" t="e">
        <f>IF(C57="","",IF(#REF!="na","na",#REF!+#REF!+#REF!-VLOOKUP(B57,Item_Table,4,FALSE)))</f>
        <v>#REF!</v>
      </c>
      <c r="E57" s="29" t="e">
        <f ca="1">IF(C57="","",IF(#REF!="na",(D57/VLOOKUP(B57,Item_Table,5,FALSE)),(#REF!+#REF!+#REF!-#REF!)-TODAY()))</f>
        <v>#REF!</v>
      </c>
      <c r="F57" s="57" t="e">
        <f>List!#REF!</f>
        <v>#REF!</v>
      </c>
      <c r="G57" s="58" t="e">
        <f t="shared" si="0"/>
        <v>#REF!</v>
      </c>
      <c r="H57" s="37"/>
      <c r="I57" s="40"/>
      <c r="J57" s="36"/>
    </row>
    <row r="58" spans="1:11" x14ac:dyDescent="0.2">
      <c r="A58" s="24" t="e">
        <f>List!#REF!</f>
        <v>#REF!</v>
      </c>
      <c r="B58" s="24" t="e">
        <f>List!#REF!</f>
        <v>#REF!</v>
      </c>
      <c r="C58" s="43" t="e">
        <f>List!#REF!</f>
        <v>#REF!</v>
      </c>
      <c r="D58" s="29" t="e">
        <f>IF(C58="","",IF(#REF!="na","na",#REF!+#REF!+#REF!-VLOOKUP(B58,Item_Table,4,FALSE)))</f>
        <v>#REF!</v>
      </c>
      <c r="E58" s="29" t="e">
        <f ca="1">IF(C58="","",IF(#REF!="na",(D58/VLOOKUP(B58,Item_Table,5,FALSE)),(#REF!+#REF!+#REF!-#REF!)-TODAY()))</f>
        <v>#REF!</v>
      </c>
      <c r="F58" s="57" t="e">
        <f>List!#REF!</f>
        <v>#REF!</v>
      </c>
      <c r="G58" s="58" t="e">
        <f t="shared" si="0"/>
        <v>#REF!</v>
      </c>
      <c r="H58" s="37"/>
      <c r="I58" s="40"/>
      <c r="J58" s="36"/>
    </row>
    <row r="59" spans="1:11" x14ac:dyDescent="0.2">
      <c r="A59" s="24" t="e">
        <f>List!#REF!</f>
        <v>#REF!</v>
      </c>
      <c r="B59" s="24" t="e">
        <f>List!#REF!</f>
        <v>#REF!</v>
      </c>
      <c r="C59" s="43" t="e">
        <f>List!#REF!</f>
        <v>#REF!</v>
      </c>
      <c r="D59" s="29" t="e">
        <f>IF(C59="","",IF(#REF!="na","na",#REF!+#REF!+#REF!-VLOOKUP(B59,Item_Table,4,FALSE)))</f>
        <v>#REF!</v>
      </c>
      <c r="E59" s="29" t="e">
        <f ca="1">IF(C59="","",IF(#REF!="na",(D59/VLOOKUP(B59,Item_Table,5,FALSE)),(#REF!+#REF!+#REF!-#REF!)-TODAY()))</f>
        <v>#REF!</v>
      </c>
      <c r="F59" s="57" t="e">
        <f>List!#REF!</f>
        <v>#REF!</v>
      </c>
      <c r="G59" s="58" t="e">
        <f t="shared" si="0"/>
        <v>#REF!</v>
      </c>
      <c r="H59" s="37"/>
      <c r="I59" s="40"/>
      <c r="J59" s="36"/>
    </row>
    <row r="60" spans="1:11" x14ac:dyDescent="0.2">
      <c r="A60" s="24" t="e">
        <f>List!#REF!</f>
        <v>#REF!</v>
      </c>
      <c r="B60" s="24" t="e">
        <f>List!#REF!</f>
        <v>#REF!</v>
      </c>
      <c r="C60" s="43" t="e">
        <f>List!#REF!</f>
        <v>#REF!</v>
      </c>
      <c r="D60" s="29" t="e">
        <f>IF(C60="","",IF(#REF!="na","na",#REF!+#REF!+#REF!-VLOOKUP(B60,Item_Table,4,FALSE)))</f>
        <v>#REF!</v>
      </c>
      <c r="E60" s="29" t="e">
        <f ca="1">IF(C60="","",IF(#REF!="na",(D60/VLOOKUP(B60,Item_Table,5,FALSE)),(#REF!+#REF!+#REF!-#REF!)-TODAY()))</f>
        <v>#REF!</v>
      </c>
      <c r="F60" s="57" t="e">
        <f>List!#REF!</f>
        <v>#REF!</v>
      </c>
      <c r="G60" s="58" t="e">
        <f t="shared" si="0"/>
        <v>#REF!</v>
      </c>
      <c r="H60" s="37"/>
      <c r="I60" s="40"/>
      <c r="J60" s="36"/>
    </row>
    <row r="61" spans="1:11" x14ac:dyDescent="0.2">
      <c r="A61" s="24" t="e">
        <f>List!#REF!</f>
        <v>#REF!</v>
      </c>
      <c r="B61" s="24" t="e">
        <f>List!#REF!</f>
        <v>#REF!</v>
      </c>
      <c r="C61" s="43" t="e">
        <f>List!#REF!</f>
        <v>#REF!</v>
      </c>
      <c r="D61" s="29" t="e">
        <f>IF(C61="","",IF(#REF!="na","na",#REF!+#REF!+#REF!-VLOOKUP(B61,Item_Table,4,FALSE)))</f>
        <v>#REF!</v>
      </c>
      <c r="E61" s="29" t="e">
        <f ca="1">IF(C61="","",IF(#REF!="na",(D61/VLOOKUP(B61,Item_Table,5,FALSE)),(#REF!+#REF!+#REF!-#REF!)-TODAY()))</f>
        <v>#REF!</v>
      </c>
      <c r="F61" s="57" t="e">
        <f>List!#REF!</f>
        <v>#REF!</v>
      </c>
      <c r="G61" s="58" t="e">
        <f t="shared" si="0"/>
        <v>#REF!</v>
      </c>
      <c r="H61" s="37"/>
      <c r="I61" s="40"/>
      <c r="J61" s="36"/>
    </row>
    <row r="62" spans="1:11" x14ac:dyDescent="0.2">
      <c r="A62" s="24" t="e">
        <f>List!#REF!</f>
        <v>#REF!</v>
      </c>
      <c r="B62" s="24" t="e">
        <f>List!#REF!</f>
        <v>#REF!</v>
      </c>
      <c r="C62" s="43" t="e">
        <f>List!#REF!</f>
        <v>#REF!</v>
      </c>
      <c r="D62" s="29" t="e">
        <f>IF(C62="","",IF(#REF!="na","na",#REF!+#REF!+#REF!-VLOOKUP(B62,Item_Table,4,FALSE)))</f>
        <v>#REF!</v>
      </c>
      <c r="E62" s="29" t="e">
        <f ca="1">IF(C62="","",IF(#REF!="na",(D62/VLOOKUP(B62,Item_Table,5,FALSE)),(#REF!+#REF!+#REF!-#REF!)-TODAY()))</f>
        <v>#REF!</v>
      </c>
      <c r="F62" s="57" t="e">
        <f>List!#REF!</f>
        <v>#REF!</v>
      </c>
      <c r="G62" s="58" t="e">
        <f t="shared" si="0"/>
        <v>#REF!</v>
      </c>
      <c r="H62" s="37"/>
      <c r="I62" s="40"/>
      <c r="J62" s="36"/>
    </row>
    <row r="63" spans="1:11" x14ac:dyDescent="0.2">
      <c r="A63" s="24" t="e">
        <f>List!#REF!</f>
        <v>#REF!</v>
      </c>
      <c r="B63" s="24" t="e">
        <f>List!#REF!</f>
        <v>#REF!</v>
      </c>
      <c r="C63" s="43" t="e">
        <f>List!#REF!</f>
        <v>#REF!</v>
      </c>
      <c r="D63" s="29" t="e">
        <f>IF(C63="","",IF(#REF!="na","na",#REF!+#REF!+#REF!-VLOOKUP(B63,Item_Table,4,FALSE)))</f>
        <v>#REF!</v>
      </c>
      <c r="E63" s="29" t="e">
        <f ca="1">IF(C63="","",IF(#REF!="na",(D63/VLOOKUP(B63,Item_Table,5,FALSE)),(#REF!+#REF!+#REF!-#REF!)-TODAY()))</f>
        <v>#REF!</v>
      </c>
      <c r="F63" s="57" t="e">
        <f>List!#REF!</f>
        <v>#REF!</v>
      </c>
      <c r="G63" s="58" t="e">
        <f t="shared" si="0"/>
        <v>#REF!</v>
      </c>
      <c r="H63" s="37"/>
      <c r="I63" s="40"/>
      <c r="J63" s="36"/>
    </row>
    <row r="64" spans="1:11" x14ac:dyDescent="0.2">
      <c r="A64" s="24" t="e">
        <f>List!#REF!</f>
        <v>#REF!</v>
      </c>
      <c r="B64" s="24" t="e">
        <f>List!#REF!</f>
        <v>#REF!</v>
      </c>
      <c r="C64" s="43" t="e">
        <f>List!#REF!</f>
        <v>#REF!</v>
      </c>
      <c r="D64" s="29" t="e">
        <f>IF(C64="","",IF(#REF!="na","na",#REF!+#REF!+#REF!-VLOOKUP(B64,Item_Table,4,FALSE)))</f>
        <v>#REF!</v>
      </c>
      <c r="E64" s="29" t="e">
        <f ca="1">IF(C64="","",IF(#REF!="na",(D64/VLOOKUP(B64,Item_Table,5,FALSE)),(#REF!+#REF!+#REF!-#REF!)-TODAY()))</f>
        <v>#REF!</v>
      </c>
      <c r="F64" s="57" t="e">
        <f>List!#REF!</f>
        <v>#REF!</v>
      </c>
      <c r="G64" s="58" t="e">
        <f t="shared" si="0"/>
        <v>#REF!</v>
      </c>
      <c r="H64" s="37"/>
      <c r="I64" s="40"/>
      <c r="J64" s="36"/>
      <c r="K64" s="39"/>
    </row>
    <row r="65" spans="1:10" x14ac:dyDescent="0.2">
      <c r="A65" s="24" t="e">
        <f>List!#REF!</f>
        <v>#REF!</v>
      </c>
      <c r="B65" s="24" t="e">
        <f>List!#REF!</f>
        <v>#REF!</v>
      </c>
      <c r="C65" s="43" t="e">
        <f>List!#REF!</f>
        <v>#REF!</v>
      </c>
      <c r="D65" s="29" t="e">
        <f>IF(C65="","",IF(#REF!="na","na",#REF!+#REF!+#REF!-VLOOKUP(B65,Item_Table,4,FALSE)))</f>
        <v>#REF!</v>
      </c>
      <c r="E65" s="29" t="e">
        <f ca="1">IF(C65="","",IF(#REF!="na",(D65/VLOOKUP(B65,Item_Table,5,FALSE)),(#REF!+#REF!+#REF!-#REF!)-TODAY()))</f>
        <v>#REF!</v>
      </c>
      <c r="F65" s="57" t="e">
        <f>List!#REF!</f>
        <v>#REF!</v>
      </c>
      <c r="G65" s="58" t="e">
        <f t="shared" si="0"/>
        <v>#REF!</v>
      </c>
      <c r="H65" s="37"/>
      <c r="I65" s="40"/>
      <c r="J65" s="36"/>
    </row>
    <row r="66" spans="1:10" x14ac:dyDescent="0.2">
      <c r="A66" s="24" t="e">
        <f>List!#REF!</f>
        <v>#REF!</v>
      </c>
      <c r="B66" s="24" t="e">
        <f>List!#REF!</f>
        <v>#REF!</v>
      </c>
      <c r="C66" s="43" t="e">
        <f>List!#REF!</f>
        <v>#REF!</v>
      </c>
      <c r="D66" s="29" t="e">
        <f>IF(C66="","",IF(#REF!="na","na",#REF!+#REF!+#REF!-VLOOKUP(B66,Item_Table,4,FALSE)))</f>
        <v>#REF!</v>
      </c>
      <c r="E66" s="29" t="e">
        <f ca="1">IF(C66="","",IF(#REF!="na",(D66/VLOOKUP(B66,Item_Table,5,FALSE)),(#REF!+#REF!+#REF!-#REF!)-TODAY()))</f>
        <v>#REF!</v>
      </c>
      <c r="F66" s="57" t="e">
        <f>List!#REF!</f>
        <v>#REF!</v>
      </c>
      <c r="G66" s="58" t="e">
        <f t="shared" ref="G66:G129" si="1">IF(C66=0,"",YEAR(F66)&amp;"-"&amp;TEXT(WEEKNUM(F66,1),"0#"))</f>
        <v>#REF!</v>
      </c>
      <c r="H66" s="37"/>
      <c r="I66" s="40"/>
      <c r="J66" s="36"/>
    </row>
    <row r="67" spans="1:10" x14ac:dyDescent="0.2">
      <c r="A67" s="24" t="e">
        <f>List!#REF!</f>
        <v>#REF!</v>
      </c>
      <c r="B67" s="24" t="e">
        <f>List!#REF!</f>
        <v>#REF!</v>
      </c>
      <c r="C67" s="43" t="e">
        <f>List!#REF!</f>
        <v>#REF!</v>
      </c>
      <c r="D67" s="29" t="e">
        <f>IF(C67="","",IF(#REF!="na","na",#REF!+#REF!+#REF!-VLOOKUP(B67,Item_Table,4,FALSE)))</f>
        <v>#REF!</v>
      </c>
      <c r="E67" s="29" t="e">
        <f ca="1">IF(C67="","",IF(#REF!="na",(D67/VLOOKUP(B67,Item_Table,5,FALSE)),(#REF!+#REF!+#REF!-#REF!)-TODAY()))</f>
        <v>#REF!</v>
      </c>
      <c r="F67" s="57" t="e">
        <f>List!#REF!</f>
        <v>#REF!</v>
      </c>
      <c r="G67" s="58" t="e">
        <f t="shared" si="1"/>
        <v>#REF!</v>
      </c>
      <c r="H67" s="37"/>
      <c r="I67" s="40"/>
      <c r="J67" s="36"/>
    </row>
    <row r="68" spans="1:10" x14ac:dyDescent="0.2">
      <c r="A68" s="24" t="e">
        <f>List!#REF!</f>
        <v>#REF!</v>
      </c>
      <c r="B68" s="24" t="e">
        <f>List!#REF!</f>
        <v>#REF!</v>
      </c>
      <c r="C68" s="43" t="e">
        <f>List!#REF!</f>
        <v>#REF!</v>
      </c>
      <c r="D68" s="29" t="e">
        <f>IF(C68="","",IF(#REF!="na","na",#REF!+#REF!+#REF!-VLOOKUP(B68,Item_Table,4,FALSE)))</f>
        <v>#REF!</v>
      </c>
      <c r="E68" s="29" t="e">
        <f ca="1">IF(C68="","",IF(#REF!="na",(D68/VLOOKUP(B68,Item_Table,5,FALSE)),(#REF!+#REF!+#REF!-#REF!)-TODAY()))</f>
        <v>#REF!</v>
      </c>
      <c r="F68" s="57" t="e">
        <f>List!#REF!</f>
        <v>#REF!</v>
      </c>
      <c r="G68" s="58" t="e">
        <f t="shared" si="1"/>
        <v>#REF!</v>
      </c>
      <c r="H68" s="37"/>
      <c r="I68" s="40"/>
      <c r="J68" s="36"/>
    </row>
    <row r="69" spans="1:10" x14ac:dyDescent="0.2">
      <c r="A69" s="24" t="e">
        <f>List!#REF!</f>
        <v>#REF!</v>
      </c>
      <c r="B69" s="24" t="e">
        <f>List!#REF!</f>
        <v>#REF!</v>
      </c>
      <c r="C69" s="43" t="e">
        <f>List!#REF!</f>
        <v>#REF!</v>
      </c>
      <c r="D69" s="29" t="e">
        <f>IF(C69="","",IF(#REF!="na","na",#REF!+#REF!+#REF!-VLOOKUP(B69,Item_Table,4,FALSE)))</f>
        <v>#REF!</v>
      </c>
      <c r="E69" s="29" t="e">
        <f ca="1">IF(C69="","",IF(#REF!="na",(D69/VLOOKUP(B69,Item_Table,5,FALSE)),(#REF!+#REF!+#REF!-#REF!)-TODAY()))</f>
        <v>#REF!</v>
      </c>
      <c r="F69" s="57" t="e">
        <f>List!#REF!</f>
        <v>#REF!</v>
      </c>
      <c r="G69" s="58" t="e">
        <f t="shared" si="1"/>
        <v>#REF!</v>
      </c>
      <c r="H69" s="37"/>
      <c r="I69" s="40"/>
      <c r="J69" s="36"/>
    </row>
    <row r="70" spans="1:10" x14ac:dyDescent="0.2">
      <c r="A70" s="24" t="e">
        <f>List!#REF!</f>
        <v>#REF!</v>
      </c>
      <c r="B70" s="24" t="e">
        <f>List!#REF!</f>
        <v>#REF!</v>
      </c>
      <c r="C70" s="43" t="e">
        <f>List!#REF!</f>
        <v>#REF!</v>
      </c>
      <c r="D70" s="29" t="e">
        <f>IF(C70="","",IF(#REF!="na","na",#REF!+#REF!+#REF!-VLOOKUP(B70,Item_Table,4,FALSE)))</f>
        <v>#REF!</v>
      </c>
      <c r="E70" s="29" t="e">
        <f ca="1">IF(C70="","",IF(#REF!="na",(D70/VLOOKUP(B70,Item_Table,5,FALSE)),(#REF!+#REF!+#REF!-#REF!)-TODAY()))</f>
        <v>#REF!</v>
      </c>
      <c r="F70" s="57" t="e">
        <f>List!#REF!</f>
        <v>#REF!</v>
      </c>
      <c r="G70" s="58" t="e">
        <f t="shared" si="1"/>
        <v>#REF!</v>
      </c>
      <c r="H70" s="37"/>
      <c r="I70" s="40"/>
      <c r="J70" s="36"/>
    </row>
    <row r="71" spans="1:10" x14ac:dyDescent="0.2">
      <c r="A71" s="24" t="e">
        <f>List!#REF!</f>
        <v>#REF!</v>
      </c>
      <c r="B71" s="24" t="e">
        <f>List!#REF!</f>
        <v>#REF!</v>
      </c>
      <c r="C71" s="43" t="e">
        <f>List!#REF!</f>
        <v>#REF!</v>
      </c>
      <c r="D71" s="29" t="e">
        <f>IF(C71="","",IF(#REF!="na","na",#REF!+#REF!+#REF!-VLOOKUP(B71,Item_Table,4,FALSE)))</f>
        <v>#REF!</v>
      </c>
      <c r="E71" s="29" t="e">
        <f ca="1">IF(C71="","",IF(#REF!="na",(D71/VLOOKUP(B71,Item_Table,5,FALSE)),(#REF!+#REF!+#REF!-#REF!)-TODAY()))</f>
        <v>#REF!</v>
      </c>
      <c r="F71" s="57" t="e">
        <f>List!#REF!</f>
        <v>#REF!</v>
      </c>
      <c r="G71" s="58" t="e">
        <f t="shared" si="1"/>
        <v>#REF!</v>
      </c>
      <c r="H71" s="37"/>
      <c r="I71" s="40"/>
      <c r="J71" s="36"/>
    </row>
    <row r="72" spans="1:10" x14ac:dyDescent="0.2">
      <c r="A72" s="24" t="e">
        <f>List!#REF!</f>
        <v>#REF!</v>
      </c>
      <c r="B72" s="24" t="e">
        <f>List!#REF!</f>
        <v>#REF!</v>
      </c>
      <c r="C72" s="43" t="e">
        <f>List!#REF!</f>
        <v>#REF!</v>
      </c>
      <c r="D72" s="29" t="e">
        <f>IF(C72="","",IF(#REF!="na","na",#REF!+#REF!+#REF!-VLOOKUP(B72,Item_Table,4,FALSE)))</f>
        <v>#REF!</v>
      </c>
      <c r="E72" s="29" t="e">
        <f ca="1">IF(C72="","",IF(#REF!="na",(D72/VLOOKUP(B72,Item_Table,5,FALSE)),(#REF!+#REF!+#REF!-#REF!)-TODAY()))</f>
        <v>#REF!</v>
      </c>
      <c r="F72" s="57" t="e">
        <f>List!#REF!</f>
        <v>#REF!</v>
      </c>
      <c r="G72" s="58" t="e">
        <f t="shared" si="1"/>
        <v>#REF!</v>
      </c>
      <c r="H72" s="37"/>
      <c r="I72" s="40"/>
      <c r="J72" s="36"/>
    </row>
    <row r="73" spans="1:10" x14ac:dyDescent="0.2">
      <c r="A73" s="24" t="e">
        <f>List!#REF!</f>
        <v>#REF!</v>
      </c>
      <c r="B73" s="24" t="e">
        <f>List!#REF!</f>
        <v>#REF!</v>
      </c>
      <c r="C73" s="43" t="e">
        <f>List!#REF!</f>
        <v>#REF!</v>
      </c>
      <c r="D73" s="29" t="e">
        <f>IF(C73="","",IF(#REF!="na","na",#REF!+#REF!+#REF!-VLOOKUP(B73,Item_Table,4,FALSE)))</f>
        <v>#REF!</v>
      </c>
      <c r="E73" s="29" t="e">
        <f ca="1">IF(C73="","",IF(#REF!="na",(D73/VLOOKUP(B73,Item_Table,5,FALSE)),(#REF!+#REF!+#REF!-#REF!)-TODAY()))</f>
        <v>#REF!</v>
      </c>
      <c r="F73" s="57" t="e">
        <f>List!#REF!</f>
        <v>#REF!</v>
      </c>
      <c r="G73" s="58" t="e">
        <f t="shared" si="1"/>
        <v>#REF!</v>
      </c>
      <c r="H73" s="37"/>
      <c r="I73" s="40"/>
      <c r="J73" s="36"/>
    </row>
    <row r="74" spans="1:10" x14ac:dyDescent="0.2">
      <c r="A74" s="24" t="e">
        <f>List!#REF!</f>
        <v>#REF!</v>
      </c>
      <c r="B74" s="24" t="e">
        <f>List!#REF!</f>
        <v>#REF!</v>
      </c>
      <c r="C74" s="43" t="e">
        <f>List!#REF!</f>
        <v>#REF!</v>
      </c>
      <c r="D74" s="29" t="e">
        <f>IF(C74="","",IF(#REF!="na","na",#REF!+#REF!+#REF!-VLOOKUP(B74,Item_Table,4,FALSE)))</f>
        <v>#REF!</v>
      </c>
      <c r="E74" s="29" t="e">
        <f ca="1">IF(C74="","",IF(#REF!="na",(D74/VLOOKUP(B74,Item_Table,5,FALSE)),(#REF!+#REF!+#REF!-#REF!)-TODAY()))</f>
        <v>#REF!</v>
      </c>
      <c r="F74" s="57" t="e">
        <f>List!#REF!</f>
        <v>#REF!</v>
      </c>
      <c r="G74" s="58" t="e">
        <f t="shared" si="1"/>
        <v>#REF!</v>
      </c>
      <c r="H74" s="37"/>
      <c r="I74" s="40"/>
      <c r="J74" s="36"/>
    </row>
    <row r="75" spans="1:10" x14ac:dyDescent="0.2">
      <c r="A75" s="24" t="e">
        <f>List!#REF!</f>
        <v>#REF!</v>
      </c>
      <c r="B75" s="24" t="e">
        <f>List!#REF!</f>
        <v>#REF!</v>
      </c>
      <c r="C75" s="43" t="e">
        <f>List!#REF!</f>
        <v>#REF!</v>
      </c>
      <c r="D75" s="29" t="e">
        <f>IF(C75="","",IF(#REF!="na","na",#REF!+#REF!+#REF!-VLOOKUP(B75,Item_Table,4,FALSE)))</f>
        <v>#REF!</v>
      </c>
      <c r="E75" s="29" t="e">
        <f ca="1">IF(C75="","",IF(#REF!="na",(D75/VLOOKUP(B75,Item_Table,5,FALSE)),(#REF!+#REF!+#REF!-#REF!)-TODAY()))</f>
        <v>#REF!</v>
      </c>
      <c r="F75" s="57" t="e">
        <f>List!#REF!</f>
        <v>#REF!</v>
      </c>
      <c r="G75" s="58" t="e">
        <f t="shared" si="1"/>
        <v>#REF!</v>
      </c>
      <c r="H75" s="37"/>
      <c r="I75" s="40"/>
      <c r="J75" s="36"/>
    </row>
    <row r="76" spans="1:10" x14ac:dyDescent="0.2">
      <c r="A76" s="24" t="e">
        <f>List!#REF!</f>
        <v>#REF!</v>
      </c>
      <c r="B76" s="24" t="e">
        <f>List!#REF!</f>
        <v>#REF!</v>
      </c>
      <c r="C76" s="43" t="e">
        <f>List!#REF!</f>
        <v>#REF!</v>
      </c>
      <c r="D76" s="29" t="e">
        <f>IF(C76="","",IF(#REF!="na","na",#REF!+#REF!+#REF!-VLOOKUP(B76,Item_Table,4,FALSE)))</f>
        <v>#REF!</v>
      </c>
      <c r="E76" s="29" t="e">
        <f ca="1">IF(C76="","",IF(#REF!="na",(D76/VLOOKUP(B76,Item_Table,5,FALSE)),(#REF!+#REF!+#REF!-#REF!)-TODAY()))</f>
        <v>#REF!</v>
      </c>
      <c r="F76" s="57" t="e">
        <f>List!#REF!</f>
        <v>#REF!</v>
      </c>
      <c r="G76" s="58" t="e">
        <f t="shared" si="1"/>
        <v>#REF!</v>
      </c>
      <c r="H76" s="37"/>
      <c r="I76" s="40"/>
      <c r="J76" s="36"/>
    </row>
    <row r="77" spans="1:10" x14ac:dyDescent="0.2">
      <c r="A77" s="24" t="e">
        <f>List!#REF!</f>
        <v>#REF!</v>
      </c>
      <c r="B77" s="24" t="e">
        <f>List!#REF!</f>
        <v>#REF!</v>
      </c>
      <c r="C77" s="43" t="e">
        <f>List!#REF!</f>
        <v>#REF!</v>
      </c>
      <c r="D77" s="29" t="e">
        <f>IF(C77="","",IF(#REF!="na","na",#REF!+#REF!+#REF!-VLOOKUP(B77,Item_Table,4,FALSE)))</f>
        <v>#REF!</v>
      </c>
      <c r="E77" s="29" t="e">
        <f ca="1">IF(C77="","",IF(#REF!="na",(D77/VLOOKUP(B77,Item_Table,5,FALSE)),(#REF!+#REF!+#REF!-#REF!)-TODAY()))</f>
        <v>#REF!</v>
      </c>
      <c r="F77" s="57" t="e">
        <f>List!#REF!</f>
        <v>#REF!</v>
      </c>
      <c r="G77" s="58" t="e">
        <f t="shared" si="1"/>
        <v>#REF!</v>
      </c>
      <c r="H77" s="37"/>
      <c r="I77" s="40"/>
      <c r="J77" s="36"/>
    </row>
    <row r="78" spans="1:10" x14ac:dyDescent="0.2">
      <c r="A78" s="24" t="e">
        <f>List!#REF!</f>
        <v>#REF!</v>
      </c>
      <c r="B78" s="24" t="e">
        <f>List!#REF!</f>
        <v>#REF!</v>
      </c>
      <c r="C78" s="43" t="e">
        <f>List!#REF!</f>
        <v>#REF!</v>
      </c>
      <c r="D78" s="29" t="e">
        <f>IF(C78="","",IF(#REF!="na","na",#REF!+#REF!+#REF!-VLOOKUP(B78,Item_Table,4,FALSE)))</f>
        <v>#REF!</v>
      </c>
      <c r="E78" s="29" t="e">
        <f ca="1">IF(C78="","",IF(#REF!="na",(D78/VLOOKUP(B78,Item_Table,5,FALSE)),(#REF!+#REF!+#REF!-#REF!)-TODAY()))</f>
        <v>#REF!</v>
      </c>
      <c r="F78" s="57" t="e">
        <f>List!#REF!</f>
        <v>#REF!</v>
      </c>
      <c r="G78" s="58" t="e">
        <f t="shared" si="1"/>
        <v>#REF!</v>
      </c>
      <c r="H78" s="37"/>
      <c r="I78" s="40"/>
      <c r="J78" s="36"/>
    </row>
    <row r="79" spans="1:10" x14ac:dyDescent="0.2">
      <c r="A79" s="24" t="e">
        <f>List!#REF!</f>
        <v>#REF!</v>
      </c>
      <c r="B79" s="24" t="e">
        <f>List!#REF!</f>
        <v>#REF!</v>
      </c>
      <c r="C79" s="43" t="e">
        <f>List!#REF!</f>
        <v>#REF!</v>
      </c>
      <c r="D79" s="29" t="e">
        <f>IF(C79="","",IF(#REF!="na","na",#REF!+#REF!+#REF!-VLOOKUP(B79,Item_Table,4,FALSE)))</f>
        <v>#REF!</v>
      </c>
      <c r="E79" s="29" t="e">
        <f ca="1">IF(C79="","",IF(#REF!="na",(D79/VLOOKUP(B79,Item_Table,5,FALSE)),(#REF!+#REF!+#REF!-#REF!)-TODAY()))</f>
        <v>#REF!</v>
      </c>
      <c r="F79" s="57" t="e">
        <f>List!#REF!</f>
        <v>#REF!</v>
      </c>
      <c r="G79" s="58" t="e">
        <f t="shared" si="1"/>
        <v>#REF!</v>
      </c>
      <c r="H79" s="37"/>
      <c r="I79" s="40"/>
      <c r="J79" s="36"/>
    </row>
    <row r="80" spans="1:10" x14ac:dyDescent="0.2">
      <c r="A80" s="24" t="e">
        <f>List!#REF!</f>
        <v>#REF!</v>
      </c>
      <c r="B80" s="24" t="e">
        <f>List!#REF!</f>
        <v>#REF!</v>
      </c>
      <c r="C80" s="43" t="e">
        <f>List!#REF!</f>
        <v>#REF!</v>
      </c>
      <c r="D80" s="29" t="e">
        <f>IF(C80="","",IF(#REF!="na","na",#REF!+#REF!+#REF!-VLOOKUP(B80,Item_Table,4,FALSE)))</f>
        <v>#REF!</v>
      </c>
      <c r="E80" s="29" t="e">
        <f ca="1">IF(C80="","",IF(#REF!="na",(D80/VLOOKUP(B80,Item_Table,5,FALSE)),(#REF!+#REF!+#REF!-#REF!)-TODAY()))</f>
        <v>#REF!</v>
      </c>
      <c r="F80" s="57" t="e">
        <f>List!#REF!</f>
        <v>#REF!</v>
      </c>
      <c r="G80" s="58" t="e">
        <f t="shared" si="1"/>
        <v>#REF!</v>
      </c>
      <c r="H80" s="37"/>
      <c r="I80" s="40"/>
      <c r="J80" s="36"/>
    </row>
    <row r="81" spans="1:10" x14ac:dyDescent="0.2">
      <c r="A81" s="24" t="e">
        <f>List!#REF!</f>
        <v>#REF!</v>
      </c>
      <c r="B81" s="24" t="e">
        <f>List!#REF!</f>
        <v>#REF!</v>
      </c>
      <c r="C81" s="43" t="e">
        <f>List!#REF!</f>
        <v>#REF!</v>
      </c>
      <c r="D81" s="29" t="e">
        <f>IF(C81="","",IF(#REF!="na","na",#REF!+#REF!+#REF!-VLOOKUP(B81,Item_Table,4,FALSE)))</f>
        <v>#REF!</v>
      </c>
      <c r="E81" s="29" t="e">
        <f ca="1">IF(C81="","",IF(#REF!="na",(D81/VLOOKUP(B81,Item_Table,5,FALSE)),(#REF!+#REF!+#REF!-#REF!)-TODAY()))</f>
        <v>#REF!</v>
      </c>
      <c r="F81" s="57" t="e">
        <f>List!#REF!</f>
        <v>#REF!</v>
      </c>
      <c r="G81" s="58" t="e">
        <f t="shared" si="1"/>
        <v>#REF!</v>
      </c>
      <c r="H81" s="37"/>
      <c r="I81" s="40"/>
      <c r="J81" s="36"/>
    </row>
    <row r="82" spans="1:10" x14ac:dyDescent="0.2">
      <c r="A82" s="24" t="e">
        <f>List!#REF!</f>
        <v>#REF!</v>
      </c>
      <c r="B82" s="24" t="e">
        <f>List!#REF!</f>
        <v>#REF!</v>
      </c>
      <c r="C82" s="43" t="e">
        <f>List!#REF!</f>
        <v>#REF!</v>
      </c>
      <c r="D82" s="29" t="e">
        <f>IF(C82="","",IF(#REF!="na","na",#REF!+#REF!+#REF!-VLOOKUP(B82,Item_Table,4,FALSE)))</f>
        <v>#REF!</v>
      </c>
      <c r="E82" s="29" t="e">
        <f ca="1">IF(C82="","",IF(#REF!="na",(D82/VLOOKUP(B82,Item_Table,5,FALSE)),(#REF!+#REF!+#REF!-#REF!)-TODAY()))</f>
        <v>#REF!</v>
      </c>
      <c r="F82" s="57" t="e">
        <f>List!#REF!</f>
        <v>#REF!</v>
      </c>
      <c r="G82" s="58" t="e">
        <f t="shared" si="1"/>
        <v>#REF!</v>
      </c>
      <c r="H82" s="37"/>
      <c r="I82" s="40"/>
      <c r="J82" s="36"/>
    </row>
    <row r="83" spans="1:10" x14ac:dyDescent="0.2">
      <c r="A83" s="24" t="e">
        <f>List!#REF!</f>
        <v>#REF!</v>
      </c>
      <c r="B83" s="24" t="e">
        <f>List!#REF!</f>
        <v>#REF!</v>
      </c>
      <c r="C83" s="43" t="e">
        <f>List!#REF!</f>
        <v>#REF!</v>
      </c>
      <c r="D83" s="29" t="e">
        <f>IF(C83="","",IF(#REF!="na","na",#REF!+#REF!+#REF!-VLOOKUP(B83,Item_Table,4,FALSE)))</f>
        <v>#REF!</v>
      </c>
      <c r="E83" s="29" t="e">
        <f ca="1">IF(C83="","",IF(#REF!="na",(D83/VLOOKUP(B83,Item_Table,5,FALSE)),(#REF!+#REF!+#REF!-#REF!)-TODAY()))</f>
        <v>#REF!</v>
      </c>
      <c r="F83" s="57" t="e">
        <f>List!#REF!</f>
        <v>#REF!</v>
      </c>
      <c r="G83" s="58" t="e">
        <f t="shared" si="1"/>
        <v>#REF!</v>
      </c>
      <c r="H83" s="37"/>
      <c r="I83" s="40"/>
      <c r="J83" s="36"/>
    </row>
    <row r="84" spans="1:10" x14ac:dyDescent="0.2">
      <c r="A84" s="24" t="e">
        <f>List!#REF!</f>
        <v>#REF!</v>
      </c>
      <c r="B84" s="24" t="e">
        <f>List!#REF!</f>
        <v>#REF!</v>
      </c>
      <c r="C84" s="43" t="e">
        <f>List!#REF!</f>
        <v>#REF!</v>
      </c>
      <c r="D84" s="29" t="e">
        <f>IF(C84="","",IF(#REF!="na","na",#REF!+#REF!+#REF!-VLOOKUP(B84,Item_Table,4,FALSE)))</f>
        <v>#REF!</v>
      </c>
      <c r="E84" s="29" t="e">
        <f ca="1">IF(C84="","",IF(#REF!="na",(D84/VLOOKUP(B84,Item_Table,5,FALSE)),(#REF!+#REF!+#REF!-#REF!)-TODAY()))</f>
        <v>#REF!</v>
      </c>
      <c r="F84" s="57" t="e">
        <f>List!#REF!</f>
        <v>#REF!</v>
      </c>
      <c r="G84" s="58" t="e">
        <f t="shared" si="1"/>
        <v>#REF!</v>
      </c>
      <c r="H84" s="37"/>
      <c r="I84" s="40"/>
      <c r="J84" s="36"/>
    </row>
    <row r="85" spans="1:10" x14ac:dyDescent="0.2">
      <c r="A85" s="24" t="e">
        <f>List!#REF!</f>
        <v>#REF!</v>
      </c>
      <c r="B85" s="24" t="e">
        <f>List!#REF!</f>
        <v>#REF!</v>
      </c>
      <c r="C85" s="43" t="e">
        <f>List!#REF!</f>
        <v>#REF!</v>
      </c>
      <c r="D85" s="29" t="e">
        <f>IF(C85="","",IF(#REF!="na","na",#REF!+#REF!+#REF!-VLOOKUP(B85,Item_Table,4,FALSE)))</f>
        <v>#REF!</v>
      </c>
      <c r="E85" s="29" t="e">
        <f ca="1">IF(C85="","",IF(#REF!="na",(D85/VLOOKUP(B85,Item_Table,5,FALSE)),(#REF!+#REF!+#REF!-#REF!)-TODAY()))</f>
        <v>#REF!</v>
      </c>
      <c r="F85" s="57" t="e">
        <f>List!#REF!</f>
        <v>#REF!</v>
      </c>
      <c r="G85" s="58" t="e">
        <f t="shared" si="1"/>
        <v>#REF!</v>
      </c>
      <c r="H85" s="37"/>
      <c r="I85" s="40"/>
      <c r="J85" s="36"/>
    </row>
    <row r="86" spans="1:10" x14ac:dyDescent="0.2">
      <c r="A86" s="24" t="e">
        <f>List!#REF!</f>
        <v>#REF!</v>
      </c>
      <c r="B86" s="24" t="e">
        <f>List!#REF!</f>
        <v>#REF!</v>
      </c>
      <c r="C86" s="43" t="e">
        <f>List!#REF!</f>
        <v>#REF!</v>
      </c>
      <c r="D86" s="29" t="e">
        <f>IF(C86="","",IF(#REF!="na","na",#REF!+#REF!+#REF!-VLOOKUP(B86,Item_Table,4,FALSE)))</f>
        <v>#REF!</v>
      </c>
      <c r="E86" s="29" t="e">
        <f ca="1">IF(C86="","",IF(#REF!="na",(D86/VLOOKUP(B86,Item_Table,5,FALSE)),(#REF!+#REF!+#REF!-#REF!)-TODAY()))</f>
        <v>#REF!</v>
      </c>
      <c r="F86" s="57" t="e">
        <f>List!#REF!</f>
        <v>#REF!</v>
      </c>
      <c r="G86" s="58" t="e">
        <f t="shared" si="1"/>
        <v>#REF!</v>
      </c>
      <c r="H86" s="37"/>
      <c r="I86" s="40"/>
      <c r="J86" s="36"/>
    </row>
    <row r="87" spans="1:10" x14ac:dyDescent="0.2">
      <c r="A87" s="24" t="e">
        <f>List!#REF!</f>
        <v>#REF!</v>
      </c>
      <c r="B87" s="24" t="e">
        <f>List!#REF!</f>
        <v>#REF!</v>
      </c>
      <c r="C87" s="43" t="e">
        <f>List!#REF!</f>
        <v>#REF!</v>
      </c>
      <c r="D87" s="29" t="e">
        <f>IF(C87="","",IF(#REF!="na","na",#REF!+#REF!+#REF!-VLOOKUP(B87,Item_Table,4,FALSE)))</f>
        <v>#REF!</v>
      </c>
      <c r="E87" s="29" t="e">
        <f ca="1">IF(C87="","",IF(#REF!="na",(D87/VLOOKUP(B87,Item_Table,5,FALSE)),(#REF!+#REF!+#REF!-#REF!)-TODAY()))</f>
        <v>#REF!</v>
      </c>
      <c r="F87" s="57" t="e">
        <f>List!#REF!</f>
        <v>#REF!</v>
      </c>
      <c r="G87" s="58" t="e">
        <f t="shared" si="1"/>
        <v>#REF!</v>
      </c>
      <c r="H87" s="37"/>
      <c r="I87" s="40"/>
      <c r="J87" s="36"/>
    </row>
    <row r="88" spans="1:10" x14ac:dyDescent="0.2">
      <c r="A88" s="24" t="e">
        <f>List!#REF!</f>
        <v>#REF!</v>
      </c>
      <c r="B88" s="24" t="e">
        <f>List!#REF!</f>
        <v>#REF!</v>
      </c>
      <c r="C88" s="43" t="e">
        <f>List!#REF!</f>
        <v>#REF!</v>
      </c>
      <c r="D88" s="29" t="e">
        <f>IF(C88="","",IF(#REF!="na","na",#REF!+#REF!+#REF!-VLOOKUP(B88,Item_Table,4,FALSE)))</f>
        <v>#REF!</v>
      </c>
      <c r="E88" s="29" t="e">
        <f ca="1">IF(C88="","",IF(#REF!="na",(D88/VLOOKUP(B88,Item_Table,5,FALSE)),(#REF!+#REF!+#REF!-#REF!)-TODAY()))</f>
        <v>#REF!</v>
      </c>
      <c r="F88" s="57" t="e">
        <f>List!#REF!</f>
        <v>#REF!</v>
      </c>
      <c r="G88" s="58" t="e">
        <f t="shared" si="1"/>
        <v>#REF!</v>
      </c>
      <c r="H88" s="37"/>
      <c r="I88" s="40"/>
      <c r="J88" s="36"/>
    </row>
    <row r="89" spans="1:10" x14ac:dyDescent="0.2">
      <c r="A89" s="24" t="e">
        <f>List!#REF!</f>
        <v>#REF!</v>
      </c>
      <c r="B89" s="24" t="e">
        <f>List!#REF!</f>
        <v>#REF!</v>
      </c>
      <c r="C89" s="43" t="e">
        <f>List!#REF!</f>
        <v>#REF!</v>
      </c>
      <c r="D89" s="29" t="e">
        <f>IF(C89="","",IF(#REF!="na","na",#REF!+#REF!+#REF!-VLOOKUP(B89,Item_Table,4,FALSE)))</f>
        <v>#REF!</v>
      </c>
      <c r="E89" s="29" t="e">
        <f ca="1">IF(C89="","",IF(#REF!="na",(D89/VLOOKUP(B89,Item_Table,5,FALSE)),(#REF!+#REF!+#REF!-#REF!)-TODAY()))</f>
        <v>#REF!</v>
      </c>
      <c r="F89" s="57" t="e">
        <f>List!#REF!</f>
        <v>#REF!</v>
      </c>
      <c r="G89" s="58" t="e">
        <f t="shared" si="1"/>
        <v>#REF!</v>
      </c>
      <c r="H89" s="37"/>
      <c r="I89" s="40"/>
      <c r="J89" s="36"/>
    </row>
    <row r="90" spans="1:10" x14ac:dyDescent="0.2">
      <c r="A90" s="24" t="e">
        <f>List!#REF!</f>
        <v>#REF!</v>
      </c>
      <c r="B90" s="24" t="e">
        <f>List!#REF!</f>
        <v>#REF!</v>
      </c>
      <c r="C90" s="43" t="e">
        <f>List!#REF!</f>
        <v>#REF!</v>
      </c>
      <c r="D90" s="29" t="e">
        <f>IF(C90="","",IF(#REF!="na","na",#REF!+#REF!+#REF!-VLOOKUP(B90,Item_Table,4,FALSE)))</f>
        <v>#REF!</v>
      </c>
      <c r="E90" s="29" t="e">
        <f ca="1">IF(C90="","",IF(#REF!="na",(D90/VLOOKUP(B90,Item_Table,5,FALSE)),(#REF!+#REF!+#REF!-#REF!)-TODAY()))</f>
        <v>#REF!</v>
      </c>
      <c r="F90" s="57" t="e">
        <f>List!#REF!</f>
        <v>#REF!</v>
      </c>
      <c r="G90" s="58" t="e">
        <f t="shared" si="1"/>
        <v>#REF!</v>
      </c>
      <c r="H90" s="37"/>
      <c r="I90" s="40"/>
      <c r="J90" s="36"/>
    </row>
    <row r="91" spans="1:10" x14ac:dyDescent="0.2">
      <c r="A91" s="24" t="e">
        <f>List!#REF!</f>
        <v>#REF!</v>
      </c>
      <c r="B91" s="24" t="e">
        <f>List!#REF!</f>
        <v>#REF!</v>
      </c>
      <c r="C91" s="43" t="e">
        <f>List!#REF!</f>
        <v>#REF!</v>
      </c>
      <c r="D91" s="29" t="e">
        <f>IF(C91="","",IF(#REF!="na","na",#REF!+#REF!+#REF!-VLOOKUP(B91,Item_Table,4,FALSE)))</f>
        <v>#REF!</v>
      </c>
      <c r="E91" s="29" t="e">
        <f ca="1">IF(C91="","",IF(#REF!="na",(D91/VLOOKUP(B91,Item_Table,5,FALSE)),(#REF!+#REF!+#REF!-#REF!)-TODAY()))</f>
        <v>#REF!</v>
      </c>
      <c r="F91" s="57" t="e">
        <f>List!#REF!</f>
        <v>#REF!</v>
      </c>
      <c r="G91" s="58" t="e">
        <f t="shared" si="1"/>
        <v>#REF!</v>
      </c>
      <c r="H91" s="37"/>
      <c r="I91" s="40"/>
      <c r="J91" s="36"/>
    </row>
    <row r="92" spans="1:10" x14ac:dyDescent="0.2">
      <c r="A92" s="24" t="e">
        <f>List!#REF!</f>
        <v>#REF!</v>
      </c>
      <c r="B92" s="24" t="e">
        <f>List!#REF!</f>
        <v>#REF!</v>
      </c>
      <c r="C92" s="43" t="e">
        <f>List!#REF!</f>
        <v>#REF!</v>
      </c>
      <c r="D92" s="29" t="e">
        <f>IF(C92="","",IF(#REF!="na","na",#REF!+#REF!+#REF!-VLOOKUP(B92,Item_Table,4,FALSE)))</f>
        <v>#REF!</v>
      </c>
      <c r="E92" s="29" t="e">
        <f ca="1">IF(C92="","",IF(#REF!="na",(D92/VLOOKUP(B92,Item_Table,5,FALSE)),(#REF!+#REF!+#REF!-#REF!)-TODAY()))</f>
        <v>#REF!</v>
      </c>
      <c r="F92" s="57" t="e">
        <f>List!#REF!</f>
        <v>#REF!</v>
      </c>
      <c r="G92" s="58" t="e">
        <f t="shared" si="1"/>
        <v>#REF!</v>
      </c>
      <c r="H92" s="37"/>
      <c r="I92" s="40"/>
      <c r="J92" s="36"/>
    </row>
    <row r="93" spans="1:10" x14ac:dyDescent="0.2">
      <c r="A93" s="24" t="e">
        <f>List!#REF!</f>
        <v>#REF!</v>
      </c>
      <c r="B93" s="24" t="e">
        <f>List!#REF!</f>
        <v>#REF!</v>
      </c>
      <c r="C93" s="43" t="e">
        <f>List!#REF!</f>
        <v>#REF!</v>
      </c>
      <c r="D93" s="29" t="e">
        <f>IF(C93="","",IF(#REF!="na","na",#REF!+#REF!+#REF!-VLOOKUP(B93,Item_Table,4,FALSE)))</f>
        <v>#REF!</v>
      </c>
      <c r="E93" s="29" t="e">
        <f ca="1">IF(C93="","",IF(#REF!="na",(D93/VLOOKUP(B93,Item_Table,5,FALSE)),(#REF!+#REF!+#REF!-#REF!)-TODAY()))</f>
        <v>#REF!</v>
      </c>
      <c r="F93" s="57" t="e">
        <f>List!#REF!</f>
        <v>#REF!</v>
      </c>
      <c r="G93" s="58" t="e">
        <f t="shared" si="1"/>
        <v>#REF!</v>
      </c>
      <c r="H93" s="37"/>
      <c r="I93" s="40"/>
      <c r="J93" s="36"/>
    </row>
    <row r="94" spans="1:10" x14ac:dyDescent="0.2">
      <c r="A94" s="24" t="e">
        <f>List!#REF!</f>
        <v>#REF!</v>
      </c>
      <c r="B94" s="24" t="e">
        <f>List!#REF!</f>
        <v>#REF!</v>
      </c>
      <c r="C94" s="43" t="e">
        <f>List!#REF!</f>
        <v>#REF!</v>
      </c>
      <c r="D94" s="29" t="e">
        <f>IF(C94="","",IF(#REF!="na","na",#REF!+#REF!+#REF!-VLOOKUP(B94,Item_Table,4,FALSE)))</f>
        <v>#REF!</v>
      </c>
      <c r="E94" s="29" t="e">
        <f ca="1">IF(C94="","",IF(#REF!="na",(D94/VLOOKUP(B94,Item_Table,5,FALSE)),(#REF!+#REF!+#REF!-#REF!)-TODAY()))</f>
        <v>#REF!</v>
      </c>
      <c r="F94" s="57" t="e">
        <f>List!#REF!</f>
        <v>#REF!</v>
      </c>
      <c r="G94" s="58" t="e">
        <f t="shared" si="1"/>
        <v>#REF!</v>
      </c>
      <c r="H94" s="37"/>
      <c r="I94" s="40"/>
      <c r="J94" s="36"/>
    </row>
    <row r="95" spans="1:10" x14ac:dyDescent="0.2">
      <c r="A95" s="24" t="e">
        <f>List!#REF!</f>
        <v>#REF!</v>
      </c>
      <c r="B95" s="24" t="e">
        <f>List!#REF!</f>
        <v>#REF!</v>
      </c>
      <c r="C95" s="43" t="e">
        <f>List!#REF!</f>
        <v>#REF!</v>
      </c>
      <c r="D95" s="29" t="e">
        <f>IF(C95="","",IF(#REF!="na","na",#REF!+#REF!+#REF!-VLOOKUP(B95,Item_Table,4,FALSE)))</f>
        <v>#REF!</v>
      </c>
      <c r="E95" s="29" t="e">
        <f ca="1">IF(C95="","",IF(#REF!="na",(D95/VLOOKUP(B95,Item_Table,5,FALSE)),(#REF!+#REF!+#REF!-#REF!)-TODAY()))</f>
        <v>#REF!</v>
      </c>
      <c r="F95" s="57" t="e">
        <f>List!#REF!</f>
        <v>#REF!</v>
      </c>
      <c r="G95" s="58" t="e">
        <f t="shared" si="1"/>
        <v>#REF!</v>
      </c>
      <c r="H95" s="37"/>
      <c r="I95" s="40"/>
      <c r="J95" s="36"/>
    </row>
    <row r="96" spans="1:10" x14ac:dyDescent="0.2">
      <c r="A96" s="24" t="e">
        <f>List!#REF!</f>
        <v>#REF!</v>
      </c>
      <c r="B96" s="24" t="e">
        <f>List!#REF!</f>
        <v>#REF!</v>
      </c>
      <c r="C96" s="43" t="e">
        <f>List!#REF!</f>
        <v>#REF!</v>
      </c>
      <c r="D96" s="29" t="e">
        <f>IF(C96="","",IF(#REF!="na","na",#REF!+#REF!+#REF!-VLOOKUP(B96,Item_Table,4,FALSE)))</f>
        <v>#REF!</v>
      </c>
      <c r="E96" s="29" t="e">
        <f ca="1">IF(C96="","",IF(#REF!="na",(D96/VLOOKUP(B96,Item_Table,5,FALSE)),(#REF!+#REF!+#REF!-#REF!)-TODAY()))</f>
        <v>#REF!</v>
      </c>
      <c r="F96" s="57" t="e">
        <f>List!#REF!</f>
        <v>#REF!</v>
      </c>
      <c r="G96" s="58" t="e">
        <f t="shared" si="1"/>
        <v>#REF!</v>
      </c>
      <c r="H96" s="37"/>
      <c r="I96" s="40"/>
      <c r="J96" s="36"/>
    </row>
    <row r="97" spans="1:12" x14ac:dyDescent="0.2">
      <c r="A97" s="24" t="e">
        <f>List!#REF!</f>
        <v>#REF!</v>
      </c>
      <c r="B97" s="24" t="e">
        <f>List!#REF!</f>
        <v>#REF!</v>
      </c>
      <c r="C97" s="43" t="e">
        <f>List!#REF!</f>
        <v>#REF!</v>
      </c>
      <c r="D97" s="29" t="e">
        <f>IF(C97="","",IF(#REF!="na","na",#REF!+#REF!+#REF!-VLOOKUP(B97,Item_Table,4,FALSE)))</f>
        <v>#REF!</v>
      </c>
      <c r="E97" s="29" t="e">
        <f ca="1">IF(C97="","",IF(#REF!="na",(D97/VLOOKUP(B97,Item_Table,5,FALSE)),(#REF!+#REF!+#REF!-#REF!)-TODAY()))</f>
        <v>#REF!</v>
      </c>
      <c r="F97" s="57" t="e">
        <f>List!#REF!</f>
        <v>#REF!</v>
      </c>
      <c r="G97" s="58" t="e">
        <f t="shared" si="1"/>
        <v>#REF!</v>
      </c>
      <c r="H97" s="37"/>
      <c r="I97" s="40"/>
      <c r="J97" s="36"/>
    </row>
    <row r="98" spans="1:12" x14ac:dyDescent="0.2">
      <c r="A98" s="24" t="e">
        <f>List!#REF!</f>
        <v>#REF!</v>
      </c>
      <c r="B98" s="24" t="e">
        <f>List!#REF!</f>
        <v>#REF!</v>
      </c>
      <c r="C98" s="43" t="e">
        <f>List!#REF!</f>
        <v>#REF!</v>
      </c>
      <c r="D98" s="29" t="e">
        <f>IF(C98="","",IF(#REF!="na","na",#REF!+#REF!+#REF!-VLOOKUP(B98,Item_Table,4,FALSE)))</f>
        <v>#REF!</v>
      </c>
      <c r="E98" s="29" t="e">
        <f ca="1">IF(C98="","",IF(#REF!="na",(D98/VLOOKUP(B98,Item_Table,5,FALSE)),(#REF!+#REF!+#REF!-#REF!)-TODAY()))</f>
        <v>#REF!</v>
      </c>
      <c r="F98" s="57" t="e">
        <f>List!#REF!</f>
        <v>#REF!</v>
      </c>
      <c r="G98" s="58" t="e">
        <f t="shared" si="1"/>
        <v>#REF!</v>
      </c>
      <c r="H98" s="37"/>
      <c r="I98" s="40"/>
      <c r="J98" s="36"/>
    </row>
    <row r="99" spans="1:12" x14ac:dyDescent="0.2">
      <c r="A99" s="24" t="e">
        <f>List!#REF!</f>
        <v>#REF!</v>
      </c>
      <c r="B99" s="24" t="e">
        <f>List!#REF!</f>
        <v>#REF!</v>
      </c>
      <c r="C99" s="43" t="e">
        <f>List!#REF!</f>
        <v>#REF!</v>
      </c>
      <c r="D99" s="29" t="e">
        <f>IF(C99="","",IF(#REF!="na","na",#REF!+#REF!+#REF!-VLOOKUP(B99,Item_Table,4,FALSE)))</f>
        <v>#REF!</v>
      </c>
      <c r="E99" s="29" t="e">
        <f ca="1">IF(C99="","",IF(#REF!="na",(D99/VLOOKUP(B99,Item_Table,5,FALSE)),(#REF!+#REF!+#REF!-#REF!)-TODAY()))</f>
        <v>#REF!</v>
      </c>
      <c r="F99" s="57" t="e">
        <f>List!#REF!</f>
        <v>#REF!</v>
      </c>
      <c r="G99" s="58" t="e">
        <f t="shared" si="1"/>
        <v>#REF!</v>
      </c>
      <c r="H99" s="37"/>
      <c r="I99" s="40"/>
      <c r="J99" s="36"/>
    </row>
    <row r="100" spans="1:12" x14ac:dyDescent="0.2">
      <c r="A100" s="24" t="e">
        <f>List!#REF!</f>
        <v>#REF!</v>
      </c>
      <c r="B100" s="24" t="e">
        <f>List!#REF!</f>
        <v>#REF!</v>
      </c>
      <c r="C100" s="43" t="e">
        <f>List!#REF!</f>
        <v>#REF!</v>
      </c>
      <c r="D100" s="29" t="e">
        <f>IF(C100="","",IF(#REF!="na","na",#REF!+#REF!+#REF!-VLOOKUP(B100,Item_Table,4,FALSE)))</f>
        <v>#REF!</v>
      </c>
      <c r="E100" s="29" t="e">
        <f ca="1">IF(C100="","",IF(#REF!="na",(D100/VLOOKUP(B100,Item_Table,5,FALSE)),(#REF!+#REF!+#REF!-#REF!)-TODAY()))</f>
        <v>#REF!</v>
      </c>
      <c r="F100" s="57" t="e">
        <f>List!#REF!</f>
        <v>#REF!</v>
      </c>
      <c r="G100" s="58" t="e">
        <f t="shared" si="1"/>
        <v>#REF!</v>
      </c>
      <c r="H100" s="37"/>
      <c r="I100" s="40"/>
      <c r="J100" s="36"/>
      <c r="L100" s="46"/>
    </row>
    <row r="101" spans="1:12" x14ac:dyDescent="0.2">
      <c r="A101" s="24" t="e">
        <f>List!#REF!</f>
        <v>#REF!</v>
      </c>
      <c r="B101" s="24" t="e">
        <f>List!#REF!</f>
        <v>#REF!</v>
      </c>
      <c r="C101" s="43" t="e">
        <f>List!#REF!</f>
        <v>#REF!</v>
      </c>
      <c r="D101" s="29" t="e">
        <f>IF(C101="","",IF(#REF!="na","na",#REF!+#REF!+#REF!-VLOOKUP(B101,Item_Table,4,FALSE)))</f>
        <v>#REF!</v>
      </c>
      <c r="E101" s="29" t="e">
        <f ca="1">IF(C101="","",IF(#REF!="na",(D101/VLOOKUP(B101,Item_Table,5,FALSE)),(#REF!+#REF!+#REF!-#REF!)-TODAY()))</f>
        <v>#REF!</v>
      </c>
      <c r="F101" s="57" t="e">
        <f>List!#REF!</f>
        <v>#REF!</v>
      </c>
      <c r="G101" s="58" t="e">
        <f t="shared" si="1"/>
        <v>#REF!</v>
      </c>
      <c r="H101" s="37"/>
      <c r="I101" s="40"/>
      <c r="J101" s="36"/>
    </row>
    <row r="102" spans="1:12" x14ac:dyDescent="0.2">
      <c r="A102" s="24" t="e">
        <f>List!#REF!</f>
        <v>#REF!</v>
      </c>
      <c r="B102" s="24" t="e">
        <f>List!#REF!</f>
        <v>#REF!</v>
      </c>
      <c r="C102" s="43" t="e">
        <f>List!#REF!</f>
        <v>#REF!</v>
      </c>
      <c r="D102" s="29" t="e">
        <f>IF(C102="","",IF(#REF!="na","na",#REF!+#REF!+#REF!-VLOOKUP(B102,Item_Table,4,FALSE)))</f>
        <v>#REF!</v>
      </c>
      <c r="E102" s="29" t="e">
        <f ca="1">IF(C102="","",IF(#REF!="na",(D102/VLOOKUP(B102,Item_Table,5,FALSE)),(#REF!+#REF!+#REF!-#REF!)-TODAY()))</f>
        <v>#REF!</v>
      </c>
      <c r="F102" s="57" t="e">
        <f>List!#REF!</f>
        <v>#REF!</v>
      </c>
      <c r="G102" s="58" t="e">
        <f t="shared" si="1"/>
        <v>#REF!</v>
      </c>
      <c r="H102" s="37"/>
      <c r="I102" s="40"/>
      <c r="J102" s="36"/>
    </row>
    <row r="103" spans="1:12" x14ac:dyDescent="0.2">
      <c r="A103" s="24" t="e">
        <f>List!#REF!</f>
        <v>#REF!</v>
      </c>
      <c r="B103" s="24" t="e">
        <f>List!#REF!</f>
        <v>#REF!</v>
      </c>
      <c r="C103" s="43" t="e">
        <f>List!#REF!</f>
        <v>#REF!</v>
      </c>
      <c r="D103" s="29" t="e">
        <f>IF(C103="","",IF(#REF!="na","na",#REF!+#REF!+#REF!-VLOOKUP(B103,Item_Table,4,FALSE)))</f>
        <v>#REF!</v>
      </c>
      <c r="E103" s="29" t="e">
        <f ca="1">IF(C103="","",IF(#REF!="na",(D103/VLOOKUP(B103,Item_Table,5,FALSE)),(#REF!+#REF!+#REF!-#REF!)-TODAY()))</f>
        <v>#REF!</v>
      </c>
      <c r="F103" s="57" t="e">
        <f>List!#REF!</f>
        <v>#REF!</v>
      </c>
      <c r="G103" s="58" t="e">
        <f t="shared" si="1"/>
        <v>#REF!</v>
      </c>
      <c r="H103" s="37"/>
      <c r="I103" s="40"/>
      <c r="J103" s="36"/>
    </row>
    <row r="104" spans="1:12" x14ac:dyDescent="0.2">
      <c r="A104" s="24" t="e">
        <f>List!#REF!</f>
        <v>#REF!</v>
      </c>
      <c r="B104" s="24" t="e">
        <f>List!#REF!</f>
        <v>#REF!</v>
      </c>
      <c r="C104" s="43" t="e">
        <f>List!#REF!</f>
        <v>#REF!</v>
      </c>
      <c r="D104" s="29" t="e">
        <f>IF(C104="","",IF(#REF!="na","na",#REF!+#REF!+#REF!-VLOOKUP(B104,Item_Table,4,FALSE)))</f>
        <v>#REF!</v>
      </c>
      <c r="E104" s="29" t="e">
        <f ca="1">IF(C104="","",IF(#REF!="na",(D104/VLOOKUP(B104,Item_Table,5,FALSE)),(#REF!+#REF!+#REF!-#REF!)-TODAY()))</f>
        <v>#REF!</v>
      </c>
      <c r="F104" s="57" t="e">
        <f>List!#REF!</f>
        <v>#REF!</v>
      </c>
      <c r="G104" s="58" t="e">
        <f t="shared" si="1"/>
        <v>#REF!</v>
      </c>
      <c r="H104" s="37"/>
      <c r="I104" s="40"/>
      <c r="J104" s="36"/>
    </row>
    <row r="105" spans="1:12" x14ac:dyDescent="0.2">
      <c r="A105" s="24" t="e">
        <f>List!#REF!</f>
        <v>#REF!</v>
      </c>
      <c r="B105" s="24" t="e">
        <f>List!#REF!</f>
        <v>#REF!</v>
      </c>
      <c r="C105" s="43" t="e">
        <f>List!#REF!</f>
        <v>#REF!</v>
      </c>
      <c r="D105" s="29" t="e">
        <f>IF(C105="","",IF(#REF!="na","na",#REF!+#REF!+#REF!-VLOOKUP(B105,Item_Table,4,FALSE)))</f>
        <v>#REF!</v>
      </c>
      <c r="E105" s="29" t="e">
        <f ca="1">IF(C105="","",IF(#REF!="na",(D105/VLOOKUP(B105,Item_Table,5,FALSE)),(#REF!+#REF!+#REF!-#REF!)-TODAY()))</f>
        <v>#REF!</v>
      </c>
      <c r="F105" s="57" t="e">
        <f>List!#REF!</f>
        <v>#REF!</v>
      </c>
      <c r="G105" s="58" t="e">
        <f t="shared" si="1"/>
        <v>#REF!</v>
      </c>
      <c r="H105" s="37"/>
      <c r="I105" s="40"/>
      <c r="J105" s="36"/>
    </row>
    <row r="106" spans="1:12" x14ac:dyDescent="0.2">
      <c r="A106" s="24" t="e">
        <f>List!#REF!</f>
        <v>#REF!</v>
      </c>
      <c r="B106" s="24" t="e">
        <f>List!#REF!</f>
        <v>#REF!</v>
      </c>
      <c r="C106" s="43" t="e">
        <f>List!#REF!</f>
        <v>#REF!</v>
      </c>
      <c r="D106" s="29" t="e">
        <f>IF(C106="","",IF(#REF!="na","na",#REF!+#REF!+#REF!-VLOOKUP(B106,Item_Table,4,FALSE)))</f>
        <v>#REF!</v>
      </c>
      <c r="E106" s="29" t="e">
        <f ca="1">IF(C106="","",IF(#REF!="na",(D106/VLOOKUP(B106,Item_Table,5,FALSE)),(#REF!+#REF!+#REF!-#REF!)-TODAY()))</f>
        <v>#REF!</v>
      </c>
      <c r="F106" s="57" t="e">
        <f>List!#REF!</f>
        <v>#REF!</v>
      </c>
      <c r="G106" s="58" t="e">
        <f t="shared" si="1"/>
        <v>#REF!</v>
      </c>
      <c r="H106" s="37"/>
      <c r="I106" s="40"/>
      <c r="J106" s="36"/>
    </row>
    <row r="107" spans="1:12" x14ac:dyDescent="0.2">
      <c r="A107" s="24" t="e">
        <f>List!#REF!</f>
        <v>#REF!</v>
      </c>
      <c r="B107" s="24" t="e">
        <f>List!#REF!</f>
        <v>#REF!</v>
      </c>
      <c r="C107" s="43" t="e">
        <f>List!#REF!</f>
        <v>#REF!</v>
      </c>
      <c r="D107" s="29" t="e">
        <f>IF(C107="","",IF(#REF!="na","na",#REF!+#REF!+#REF!-VLOOKUP(B107,Item_Table,4,FALSE)))</f>
        <v>#REF!</v>
      </c>
      <c r="E107" s="29" t="e">
        <f ca="1">IF(C107="","",IF(#REF!="na",(D107/VLOOKUP(B107,Item_Table,5,FALSE)),(#REF!+#REF!+#REF!-#REF!)-TODAY()))</f>
        <v>#REF!</v>
      </c>
      <c r="F107" s="57" t="e">
        <f>List!#REF!</f>
        <v>#REF!</v>
      </c>
      <c r="G107" s="58" t="e">
        <f t="shared" si="1"/>
        <v>#REF!</v>
      </c>
      <c r="H107" s="37"/>
      <c r="I107" s="40"/>
      <c r="J107" s="36"/>
    </row>
    <row r="108" spans="1:12" x14ac:dyDescent="0.2">
      <c r="A108" s="24" t="e">
        <f>List!#REF!</f>
        <v>#REF!</v>
      </c>
      <c r="B108" s="24" t="e">
        <f>List!#REF!</f>
        <v>#REF!</v>
      </c>
      <c r="C108" s="43" t="e">
        <f>List!#REF!</f>
        <v>#REF!</v>
      </c>
      <c r="D108" s="29" t="e">
        <f>IF(C108="","",IF(#REF!="na","na",#REF!+#REF!+#REF!-VLOOKUP(B108,Item_Table,4,FALSE)))</f>
        <v>#REF!</v>
      </c>
      <c r="E108" s="29" t="e">
        <f ca="1">IF(C108="","",IF(#REF!="na",(D108/VLOOKUP(B108,Item_Table,5,FALSE)),(#REF!+#REF!+#REF!-#REF!)-TODAY()))</f>
        <v>#REF!</v>
      </c>
      <c r="F108" s="57" t="e">
        <f>List!#REF!</f>
        <v>#REF!</v>
      </c>
      <c r="G108" s="58" t="e">
        <f t="shared" si="1"/>
        <v>#REF!</v>
      </c>
      <c r="H108" s="37"/>
      <c r="I108" s="40"/>
      <c r="J108" s="36"/>
    </row>
    <row r="109" spans="1:12" x14ac:dyDescent="0.2">
      <c r="A109" s="24" t="e">
        <f>List!#REF!</f>
        <v>#REF!</v>
      </c>
      <c r="B109" s="24" t="e">
        <f>List!#REF!</f>
        <v>#REF!</v>
      </c>
      <c r="C109" s="43" t="e">
        <f>List!#REF!</f>
        <v>#REF!</v>
      </c>
      <c r="D109" s="29" t="e">
        <f>IF(C109="","",IF(#REF!="na","na",#REF!+#REF!+#REF!-VLOOKUP(B109,Item_Table,4,FALSE)))</f>
        <v>#REF!</v>
      </c>
      <c r="E109" s="29" t="e">
        <f ca="1">IF(C109="","",IF(#REF!="na",(D109/VLOOKUP(B109,Item_Table,5,FALSE)),(#REF!+#REF!+#REF!-#REF!)-TODAY()))</f>
        <v>#REF!</v>
      </c>
      <c r="F109" s="57" t="e">
        <f>List!#REF!</f>
        <v>#REF!</v>
      </c>
      <c r="G109" s="58" t="e">
        <f t="shared" si="1"/>
        <v>#REF!</v>
      </c>
      <c r="H109" s="37"/>
      <c r="I109" s="40"/>
      <c r="J109" s="36"/>
    </row>
    <row r="110" spans="1:12" x14ac:dyDescent="0.2">
      <c r="A110" s="24" t="e">
        <f>List!#REF!</f>
        <v>#REF!</v>
      </c>
      <c r="B110" s="24" t="e">
        <f>List!#REF!</f>
        <v>#REF!</v>
      </c>
      <c r="C110" s="43" t="e">
        <f>List!#REF!</f>
        <v>#REF!</v>
      </c>
      <c r="D110" s="29" t="e">
        <f>IF(C110="","",IF(#REF!="na","na",#REF!+#REF!+#REF!-VLOOKUP(B110,Item_Table,4,FALSE)))</f>
        <v>#REF!</v>
      </c>
      <c r="E110" s="29" t="e">
        <f ca="1">IF(C110="","",IF(#REF!="na",(D110/VLOOKUP(B110,Item_Table,5,FALSE)),(#REF!+#REF!+#REF!-#REF!)-TODAY()))</f>
        <v>#REF!</v>
      </c>
      <c r="F110" s="57" t="e">
        <f>List!#REF!</f>
        <v>#REF!</v>
      </c>
      <c r="G110" s="58" t="e">
        <f t="shared" si="1"/>
        <v>#REF!</v>
      </c>
      <c r="H110" s="37"/>
      <c r="I110" s="40"/>
      <c r="J110" s="36"/>
    </row>
    <row r="111" spans="1:12" x14ac:dyDescent="0.2">
      <c r="A111" s="24" t="e">
        <f>List!#REF!</f>
        <v>#REF!</v>
      </c>
      <c r="B111" s="24" t="e">
        <f>List!#REF!</f>
        <v>#REF!</v>
      </c>
      <c r="C111" s="43" t="e">
        <f>List!#REF!</f>
        <v>#REF!</v>
      </c>
      <c r="D111" s="29" t="e">
        <f>IF(C111="","",IF(#REF!="na","na",#REF!+#REF!+#REF!-VLOOKUP(B111,Item_Table,4,FALSE)))</f>
        <v>#REF!</v>
      </c>
      <c r="E111" s="29" t="e">
        <f ca="1">IF(C111="","",IF(#REF!="na",(D111/VLOOKUP(B111,Item_Table,5,FALSE)),(#REF!+#REF!+#REF!-#REF!)-TODAY()))</f>
        <v>#REF!</v>
      </c>
      <c r="F111" s="57" t="e">
        <f>List!#REF!</f>
        <v>#REF!</v>
      </c>
      <c r="G111" s="58" t="e">
        <f t="shared" si="1"/>
        <v>#REF!</v>
      </c>
      <c r="H111" s="37"/>
      <c r="I111" s="40"/>
      <c r="J111" s="36"/>
    </row>
    <row r="112" spans="1:12" x14ac:dyDescent="0.2">
      <c r="A112" s="24" t="e">
        <f>List!#REF!</f>
        <v>#REF!</v>
      </c>
      <c r="B112" s="24" t="e">
        <f>List!#REF!</f>
        <v>#REF!</v>
      </c>
      <c r="C112" s="43" t="e">
        <f>List!#REF!</f>
        <v>#REF!</v>
      </c>
      <c r="D112" s="29" t="e">
        <f>IF(C112="","",IF(#REF!="na","na",#REF!+#REF!+#REF!-VLOOKUP(B112,Item_Table,4,FALSE)))</f>
        <v>#REF!</v>
      </c>
      <c r="E112" s="29" t="e">
        <f ca="1">IF(C112="","",IF(#REF!="na",(D112/VLOOKUP(B112,Item_Table,5,FALSE)),(#REF!+#REF!+#REF!-#REF!)-TODAY()))</f>
        <v>#REF!</v>
      </c>
      <c r="F112" s="57" t="e">
        <f>List!#REF!</f>
        <v>#REF!</v>
      </c>
      <c r="G112" s="58" t="e">
        <f t="shared" si="1"/>
        <v>#REF!</v>
      </c>
      <c r="H112" s="37"/>
      <c r="I112" s="40"/>
      <c r="J112" s="36"/>
    </row>
    <row r="113" spans="1:11" x14ac:dyDescent="0.2">
      <c r="A113" s="24" t="e">
        <f>List!#REF!</f>
        <v>#REF!</v>
      </c>
      <c r="B113" s="24" t="e">
        <f>List!#REF!</f>
        <v>#REF!</v>
      </c>
      <c r="C113" s="43" t="e">
        <f>List!#REF!</f>
        <v>#REF!</v>
      </c>
      <c r="D113" s="29" t="e">
        <f>IF(C113="","",IF(#REF!="na","na",#REF!+#REF!+#REF!-VLOOKUP(B113,Item_Table,4,FALSE)))</f>
        <v>#REF!</v>
      </c>
      <c r="E113" s="29" t="e">
        <f ca="1">IF(C113="","",IF(#REF!="na",(D113/VLOOKUP(B113,Item_Table,5,FALSE)),(#REF!+#REF!+#REF!-#REF!)-TODAY()))</f>
        <v>#REF!</v>
      </c>
      <c r="F113" s="57" t="e">
        <f>List!#REF!</f>
        <v>#REF!</v>
      </c>
      <c r="G113" s="58" t="e">
        <f t="shared" si="1"/>
        <v>#REF!</v>
      </c>
      <c r="H113" s="37"/>
      <c r="I113" s="40"/>
      <c r="J113" s="36"/>
    </row>
    <row r="114" spans="1:11" x14ac:dyDescent="0.2">
      <c r="A114" s="24" t="e">
        <f>List!#REF!</f>
        <v>#REF!</v>
      </c>
      <c r="B114" s="24" t="e">
        <f>List!#REF!</f>
        <v>#REF!</v>
      </c>
      <c r="C114" s="43" t="e">
        <f>List!#REF!</f>
        <v>#REF!</v>
      </c>
      <c r="D114" s="29" t="e">
        <f>IF(C114="","",IF(#REF!="na","na",#REF!+#REF!+#REF!-VLOOKUP(B114,Item_Table,4,FALSE)))</f>
        <v>#REF!</v>
      </c>
      <c r="E114" s="29" t="e">
        <f ca="1">IF(C114="","",IF(#REF!="na",(D114/VLOOKUP(B114,Item_Table,5,FALSE)),(#REF!+#REF!+#REF!-#REF!)-TODAY()))</f>
        <v>#REF!</v>
      </c>
      <c r="F114" s="57" t="e">
        <f>List!#REF!</f>
        <v>#REF!</v>
      </c>
      <c r="G114" s="58" t="e">
        <f t="shared" si="1"/>
        <v>#REF!</v>
      </c>
      <c r="H114" s="37"/>
      <c r="I114" s="40"/>
      <c r="J114" s="36"/>
    </row>
    <row r="115" spans="1:11" x14ac:dyDescent="0.2">
      <c r="A115" s="24" t="e">
        <f>List!#REF!</f>
        <v>#REF!</v>
      </c>
      <c r="B115" s="24" t="e">
        <f>List!#REF!</f>
        <v>#REF!</v>
      </c>
      <c r="C115" s="43" t="e">
        <f>List!#REF!</f>
        <v>#REF!</v>
      </c>
      <c r="D115" s="29" t="e">
        <f>IF(C115="","",IF(#REF!="na","na",#REF!+#REF!+#REF!-VLOOKUP(B115,Item_Table,4,FALSE)))</f>
        <v>#REF!</v>
      </c>
      <c r="E115" s="29" t="e">
        <f ca="1">IF(C115="","",IF(#REF!="na",(D115/VLOOKUP(B115,Item_Table,5,FALSE)),(#REF!+#REF!+#REF!-#REF!)-TODAY()))</f>
        <v>#REF!</v>
      </c>
      <c r="F115" s="57" t="e">
        <f>List!#REF!</f>
        <v>#REF!</v>
      </c>
      <c r="G115" s="58" t="e">
        <f t="shared" si="1"/>
        <v>#REF!</v>
      </c>
      <c r="H115" s="37"/>
      <c r="I115" s="40"/>
      <c r="J115" s="36"/>
      <c r="K115" s="48"/>
    </row>
    <row r="116" spans="1:11" x14ac:dyDescent="0.2">
      <c r="A116" s="24" t="e">
        <f>List!#REF!</f>
        <v>#REF!</v>
      </c>
      <c r="B116" s="24" t="e">
        <f>List!#REF!</f>
        <v>#REF!</v>
      </c>
      <c r="C116" s="43" t="e">
        <f>List!#REF!</f>
        <v>#REF!</v>
      </c>
      <c r="D116" s="29" t="e">
        <f>IF(C116="","",IF(#REF!="na","na",#REF!+#REF!+#REF!-VLOOKUP(B116,Item_Table,4,FALSE)))</f>
        <v>#REF!</v>
      </c>
      <c r="E116" s="29" t="e">
        <f ca="1">IF(C116="","",IF(#REF!="na",(D116/VLOOKUP(B116,Item_Table,5,FALSE)),(#REF!+#REF!+#REF!-#REF!)-TODAY()))</f>
        <v>#REF!</v>
      </c>
      <c r="F116" s="57" t="e">
        <f>List!#REF!</f>
        <v>#REF!</v>
      </c>
      <c r="G116" s="58" t="e">
        <f t="shared" si="1"/>
        <v>#REF!</v>
      </c>
      <c r="H116" s="37"/>
      <c r="I116" s="40"/>
      <c r="J116" s="36"/>
    </row>
    <row r="117" spans="1:11" x14ac:dyDescent="0.2">
      <c r="A117" s="24" t="e">
        <f>List!#REF!</f>
        <v>#REF!</v>
      </c>
      <c r="B117" s="24" t="e">
        <f>List!#REF!</f>
        <v>#REF!</v>
      </c>
      <c r="C117" s="43" t="e">
        <f>List!#REF!</f>
        <v>#REF!</v>
      </c>
      <c r="D117" s="29" t="e">
        <f>IF(C117="","",IF(#REF!="na","na",#REF!+#REF!+#REF!-VLOOKUP(B117,Item_Table,4,FALSE)))</f>
        <v>#REF!</v>
      </c>
      <c r="E117" s="29" t="e">
        <f ca="1">IF(C117="","",IF(#REF!="na",(D117/VLOOKUP(B117,Item_Table,5,FALSE)),(#REF!+#REF!+#REF!-#REF!)-TODAY()))</f>
        <v>#REF!</v>
      </c>
      <c r="F117" s="57" t="e">
        <f>List!#REF!</f>
        <v>#REF!</v>
      </c>
      <c r="G117" s="58" t="e">
        <f t="shared" si="1"/>
        <v>#REF!</v>
      </c>
      <c r="H117" s="37"/>
      <c r="I117" s="40"/>
      <c r="J117" s="36"/>
    </row>
    <row r="118" spans="1:11" x14ac:dyDescent="0.2">
      <c r="A118" s="24" t="e">
        <f>List!#REF!</f>
        <v>#REF!</v>
      </c>
      <c r="B118" s="24" t="e">
        <f>List!#REF!</f>
        <v>#REF!</v>
      </c>
      <c r="C118" s="43" t="e">
        <f>List!#REF!</f>
        <v>#REF!</v>
      </c>
      <c r="D118" s="29" t="e">
        <f>IF(C118="","",IF(#REF!="na","na",#REF!+#REF!+#REF!-VLOOKUP(B118,Item_Table,4,FALSE)))</f>
        <v>#REF!</v>
      </c>
      <c r="E118" s="29" t="e">
        <f ca="1">IF(C118="","",IF(#REF!="na",(D118/VLOOKUP(B118,Item_Table,5,FALSE)),(#REF!+#REF!+#REF!-#REF!)-TODAY()))</f>
        <v>#REF!</v>
      </c>
      <c r="F118" s="57" t="e">
        <f>List!#REF!</f>
        <v>#REF!</v>
      </c>
      <c r="G118" s="58" t="e">
        <f t="shared" si="1"/>
        <v>#REF!</v>
      </c>
      <c r="H118" s="37"/>
      <c r="I118" s="40"/>
      <c r="J118" s="36"/>
    </row>
    <row r="119" spans="1:11" x14ac:dyDescent="0.2">
      <c r="A119" s="24" t="e">
        <f>List!#REF!</f>
        <v>#REF!</v>
      </c>
      <c r="B119" s="24" t="e">
        <f>List!#REF!</f>
        <v>#REF!</v>
      </c>
      <c r="C119" s="43" t="e">
        <f>List!#REF!</f>
        <v>#REF!</v>
      </c>
      <c r="D119" s="29" t="e">
        <f>IF(C119="","",IF(#REF!="na","na",#REF!+#REF!+#REF!-VLOOKUP(B119,Item_Table,4,FALSE)))</f>
        <v>#REF!</v>
      </c>
      <c r="E119" s="29" t="e">
        <f ca="1">IF(C119="","",IF(#REF!="na",(D119/VLOOKUP(B119,Item_Table,5,FALSE)),(#REF!+#REF!+#REF!-#REF!)-TODAY()))</f>
        <v>#REF!</v>
      </c>
      <c r="F119" s="57" t="e">
        <f>List!#REF!</f>
        <v>#REF!</v>
      </c>
      <c r="G119" s="58" t="e">
        <f t="shared" si="1"/>
        <v>#REF!</v>
      </c>
      <c r="H119" s="37"/>
      <c r="I119" s="40"/>
      <c r="J119" s="36"/>
    </row>
    <row r="120" spans="1:11" x14ac:dyDescent="0.2">
      <c r="A120" s="24" t="e">
        <f>List!#REF!</f>
        <v>#REF!</v>
      </c>
      <c r="B120" s="24" t="e">
        <f>List!#REF!</f>
        <v>#REF!</v>
      </c>
      <c r="C120" s="43" t="e">
        <f>List!#REF!</f>
        <v>#REF!</v>
      </c>
      <c r="D120" s="29" t="e">
        <f>IF(C120="","",IF(#REF!="na","na",#REF!+#REF!+#REF!-VLOOKUP(B120,Item_Table,4,FALSE)))</f>
        <v>#REF!</v>
      </c>
      <c r="E120" s="29" t="e">
        <f ca="1">IF(C120="","",IF(#REF!="na",(D120/VLOOKUP(B120,Item_Table,5,FALSE)),(#REF!+#REF!+#REF!-#REF!)-TODAY()))</f>
        <v>#REF!</v>
      </c>
      <c r="F120" s="57" t="e">
        <f>List!#REF!</f>
        <v>#REF!</v>
      </c>
      <c r="G120" s="58" t="e">
        <f t="shared" si="1"/>
        <v>#REF!</v>
      </c>
      <c r="H120" s="37"/>
      <c r="I120" s="40"/>
      <c r="J120" s="36"/>
    </row>
    <row r="121" spans="1:11" x14ac:dyDescent="0.2">
      <c r="A121" s="24" t="e">
        <f>List!#REF!</f>
        <v>#REF!</v>
      </c>
      <c r="B121" s="24" t="e">
        <f>List!#REF!</f>
        <v>#REF!</v>
      </c>
      <c r="C121" s="43" t="e">
        <f>List!#REF!</f>
        <v>#REF!</v>
      </c>
      <c r="D121" s="29" t="e">
        <f>IF(C121="","",IF(#REF!="na","na",#REF!+#REF!+#REF!-VLOOKUP(B121,Item_Table,4,FALSE)))</f>
        <v>#REF!</v>
      </c>
      <c r="E121" s="29" t="e">
        <f ca="1">IF(C121="","",IF(#REF!="na",(D121/VLOOKUP(B121,Item_Table,5,FALSE)),(#REF!+#REF!+#REF!-#REF!)-TODAY()))</f>
        <v>#REF!</v>
      </c>
      <c r="F121" s="57" t="e">
        <f>List!#REF!</f>
        <v>#REF!</v>
      </c>
      <c r="G121" s="58" t="e">
        <f t="shared" si="1"/>
        <v>#REF!</v>
      </c>
      <c r="H121" s="37"/>
      <c r="I121" s="40"/>
      <c r="J121" s="36"/>
    </row>
    <row r="122" spans="1:11" x14ac:dyDescent="0.2">
      <c r="A122" s="24" t="e">
        <f>List!#REF!</f>
        <v>#REF!</v>
      </c>
      <c r="B122" s="24" t="e">
        <f>List!#REF!</f>
        <v>#REF!</v>
      </c>
      <c r="C122" s="43" t="e">
        <f>List!#REF!</f>
        <v>#REF!</v>
      </c>
      <c r="D122" s="29" t="e">
        <f>IF(C122="","",IF(#REF!="na","na",#REF!+#REF!+#REF!-VLOOKUP(B122,Item_Table,4,FALSE)))</f>
        <v>#REF!</v>
      </c>
      <c r="E122" s="29" t="e">
        <f ca="1">IF(C122="","",IF(#REF!="na",(D122/VLOOKUP(B122,Item_Table,5,FALSE)),(#REF!+#REF!+#REF!-#REF!)-TODAY()))</f>
        <v>#REF!</v>
      </c>
      <c r="F122" s="57" t="e">
        <f>List!#REF!</f>
        <v>#REF!</v>
      </c>
      <c r="G122" s="58" t="e">
        <f t="shared" si="1"/>
        <v>#REF!</v>
      </c>
      <c r="H122" s="37"/>
      <c r="I122" s="40"/>
      <c r="J122" s="36"/>
    </row>
    <row r="123" spans="1:11" x14ac:dyDescent="0.2">
      <c r="A123" s="24" t="e">
        <f>List!#REF!</f>
        <v>#REF!</v>
      </c>
      <c r="B123" s="24" t="e">
        <f>List!#REF!</f>
        <v>#REF!</v>
      </c>
      <c r="C123" s="43" t="e">
        <f>List!#REF!</f>
        <v>#REF!</v>
      </c>
      <c r="D123" s="29" t="e">
        <f>IF(C123="","",IF(#REF!="na","na",#REF!+#REF!+#REF!-VLOOKUP(B123,Item_Table,4,FALSE)))</f>
        <v>#REF!</v>
      </c>
      <c r="E123" s="29" t="e">
        <f ca="1">IF(C123="","",IF(#REF!="na",(D123/VLOOKUP(B123,Item_Table,5,FALSE)),(#REF!+#REF!+#REF!-#REF!)-TODAY()))</f>
        <v>#REF!</v>
      </c>
      <c r="F123" s="57" t="e">
        <f>List!#REF!</f>
        <v>#REF!</v>
      </c>
      <c r="G123" s="58" t="e">
        <f t="shared" si="1"/>
        <v>#REF!</v>
      </c>
      <c r="H123" s="37"/>
      <c r="I123" s="40"/>
      <c r="J123" s="36"/>
    </row>
    <row r="124" spans="1:11" x14ac:dyDescent="0.2">
      <c r="A124" s="24" t="e">
        <f>List!#REF!</f>
        <v>#REF!</v>
      </c>
      <c r="B124" s="24" t="e">
        <f>List!#REF!</f>
        <v>#REF!</v>
      </c>
      <c r="C124" s="43" t="e">
        <f>List!#REF!</f>
        <v>#REF!</v>
      </c>
      <c r="D124" s="29" t="e">
        <f>IF(C124="","",IF(#REF!="na","na",#REF!+#REF!+#REF!-VLOOKUP(B124,Item_Table,4,FALSE)))</f>
        <v>#REF!</v>
      </c>
      <c r="E124" s="29" t="e">
        <f ca="1">IF(C124="","",IF(#REF!="na",(D124/VLOOKUP(B124,Item_Table,5,FALSE)),(#REF!+#REF!+#REF!-#REF!)-TODAY()))</f>
        <v>#REF!</v>
      </c>
      <c r="F124" s="57" t="e">
        <f>List!#REF!</f>
        <v>#REF!</v>
      </c>
      <c r="G124" s="58" t="e">
        <f t="shared" si="1"/>
        <v>#REF!</v>
      </c>
      <c r="H124" s="37"/>
      <c r="I124" s="40"/>
      <c r="J124" s="36"/>
    </row>
    <row r="125" spans="1:11" x14ac:dyDescent="0.2">
      <c r="A125" s="24" t="e">
        <f>List!#REF!</f>
        <v>#REF!</v>
      </c>
      <c r="B125" s="24" t="e">
        <f>List!#REF!</f>
        <v>#REF!</v>
      </c>
      <c r="C125" s="43" t="e">
        <f>List!#REF!</f>
        <v>#REF!</v>
      </c>
      <c r="D125" s="29" t="e">
        <f>IF(C125="","",IF(#REF!="na","na",#REF!+#REF!+#REF!-VLOOKUP(B125,Item_Table,4,FALSE)))</f>
        <v>#REF!</v>
      </c>
      <c r="E125" s="29" t="e">
        <f ca="1">IF(C125="","",IF(#REF!="na",(D125/VLOOKUP(B125,Item_Table,5,FALSE)),(#REF!+#REF!+#REF!-#REF!)-TODAY()))</f>
        <v>#REF!</v>
      </c>
      <c r="F125" s="57" t="e">
        <f>List!#REF!</f>
        <v>#REF!</v>
      </c>
      <c r="G125" s="58" t="e">
        <f t="shared" si="1"/>
        <v>#REF!</v>
      </c>
      <c r="H125" s="37"/>
      <c r="I125" s="40"/>
      <c r="J125" s="36"/>
    </row>
    <row r="126" spans="1:11" x14ac:dyDescent="0.2">
      <c r="A126" s="24" t="e">
        <f>List!#REF!</f>
        <v>#REF!</v>
      </c>
      <c r="B126" s="24" t="e">
        <f>List!#REF!</f>
        <v>#REF!</v>
      </c>
      <c r="C126" s="43" t="e">
        <f>List!#REF!</f>
        <v>#REF!</v>
      </c>
      <c r="D126" s="29" t="e">
        <f>IF(C126="","",IF(#REF!="na","na",#REF!+#REF!+#REF!-VLOOKUP(B126,Item_Table,4,FALSE)))</f>
        <v>#REF!</v>
      </c>
      <c r="E126" s="29" t="e">
        <f ca="1">IF(C126="","",IF(#REF!="na",(D126/VLOOKUP(B126,Item_Table,5,FALSE)),(#REF!+#REF!+#REF!-#REF!)-TODAY()))</f>
        <v>#REF!</v>
      </c>
      <c r="F126" s="57" t="e">
        <f>List!#REF!</f>
        <v>#REF!</v>
      </c>
      <c r="G126" s="58" t="e">
        <f t="shared" si="1"/>
        <v>#REF!</v>
      </c>
      <c r="H126" s="37"/>
      <c r="I126" s="40"/>
      <c r="J126" s="36"/>
    </row>
    <row r="127" spans="1:11" x14ac:dyDescent="0.2">
      <c r="A127" s="24" t="e">
        <f>List!#REF!</f>
        <v>#REF!</v>
      </c>
      <c r="B127" s="24" t="e">
        <f>List!#REF!</f>
        <v>#REF!</v>
      </c>
      <c r="C127" s="43" t="e">
        <f>List!#REF!</f>
        <v>#REF!</v>
      </c>
      <c r="D127" s="29" t="e">
        <f>IF(C127="","",IF(#REF!="na","na",#REF!+#REF!+#REF!-VLOOKUP(B127,Item_Table,4,FALSE)))</f>
        <v>#REF!</v>
      </c>
      <c r="E127" s="29" t="e">
        <f ca="1">IF(C127="","",IF(#REF!="na",(D127/VLOOKUP(B127,Item_Table,5,FALSE)),(#REF!+#REF!+#REF!-#REF!)-TODAY()))</f>
        <v>#REF!</v>
      </c>
      <c r="F127" s="57" t="e">
        <f>List!#REF!</f>
        <v>#REF!</v>
      </c>
      <c r="G127" s="58" t="e">
        <f t="shared" si="1"/>
        <v>#REF!</v>
      </c>
      <c r="H127" s="37"/>
      <c r="I127" s="40"/>
      <c r="J127" s="36"/>
    </row>
    <row r="128" spans="1:11" x14ac:dyDescent="0.2">
      <c r="A128" s="24" t="e">
        <f>List!#REF!</f>
        <v>#REF!</v>
      </c>
      <c r="B128" s="24" t="e">
        <f>List!#REF!</f>
        <v>#REF!</v>
      </c>
      <c r="C128" s="43" t="e">
        <f>List!#REF!</f>
        <v>#REF!</v>
      </c>
      <c r="D128" s="29" t="e">
        <f>IF(C128="","",IF(#REF!="na","na",#REF!+#REF!+#REF!-VLOOKUP(B128,Item_Table,4,FALSE)))</f>
        <v>#REF!</v>
      </c>
      <c r="E128" s="29" t="e">
        <f ca="1">IF(C128="","",IF(#REF!="na",(D128/VLOOKUP(B128,Item_Table,5,FALSE)),(#REF!+#REF!+#REF!-#REF!)-TODAY()))</f>
        <v>#REF!</v>
      </c>
      <c r="F128" s="57" t="e">
        <f>List!#REF!</f>
        <v>#REF!</v>
      </c>
      <c r="G128" s="58" t="e">
        <f t="shared" si="1"/>
        <v>#REF!</v>
      </c>
      <c r="H128" s="37"/>
      <c r="I128" s="40"/>
      <c r="J128" s="36"/>
    </row>
    <row r="129" spans="1:10" x14ac:dyDescent="0.2">
      <c r="A129" s="24" t="e">
        <f>List!#REF!</f>
        <v>#REF!</v>
      </c>
      <c r="B129" s="24" t="e">
        <f>List!#REF!</f>
        <v>#REF!</v>
      </c>
      <c r="C129" s="43" t="e">
        <f>List!#REF!</f>
        <v>#REF!</v>
      </c>
      <c r="D129" s="29" t="e">
        <f>IF(C129="","",IF(#REF!="na","na",#REF!+#REF!+#REF!-VLOOKUP(B129,Item_Table,4,FALSE)))</f>
        <v>#REF!</v>
      </c>
      <c r="E129" s="29" t="e">
        <f ca="1">IF(C129="","",IF(#REF!="na",(D129/VLOOKUP(B129,Item_Table,5,FALSE)),(#REF!+#REF!+#REF!-#REF!)-TODAY()))</f>
        <v>#REF!</v>
      </c>
      <c r="F129" s="57" t="e">
        <f>List!#REF!</f>
        <v>#REF!</v>
      </c>
      <c r="G129" s="58" t="e">
        <f t="shared" si="1"/>
        <v>#REF!</v>
      </c>
      <c r="H129" s="37"/>
      <c r="I129" s="40"/>
      <c r="J129" s="36"/>
    </row>
    <row r="130" spans="1:10" x14ac:dyDescent="0.2">
      <c r="A130" s="24" t="e">
        <f>List!#REF!</f>
        <v>#REF!</v>
      </c>
      <c r="B130" s="24" t="e">
        <f>List!#REF!</f>
        <v>#REF!</v>
      </c>
      <c r="C130" s="43" t="e">
        <f>List!#REF!</f>
        <v>#REF!</v>
      </c>
      <c r="D130" s="29" t="e">
        <f>IF(C130="","",IF(#REF!="na","na",#REF!+#REF!+#REF!-VLOOKUP(B130,Item_Table,4,FALSE)))</f>
        <v>#REF!</v>
      </c>
      <c r="E130" s="29" t="e">
        <f ca="1">IF(C130="","",IF(#REF!="na",(D130/VLOOKUP(B130,Item_Table,5,FALSE)),(#REF!+#REF!+#REF!-#REF!)-TODAY()))</f>
        <v>#REF!</v>
      </c>
      <c r="F130" s="57" t="e">
        <f>List!#REF!</f>
        <v>#REF!</v>
      </c>
      <c r="G130" s="58" t="e">
        <f t="shared" ref="G130:G193" si="2">IF(C130=0,"",YEAR(F130)&amp;"-"&amp;TEXT(WEEKNUM(F130,1),"0#"))</f>
        <v>#REF!</v>
      </c>
      <c r="H130" s="37"/>
      <c r="I130" s="40"/>
      <c r="J130" s="36"/>
    </row>
    <row r="131" spans="1:10" x14ac:dyDescent="0.2">
      <c r="A131" s="24" t="e">
        <f>List!#REF!</f>
        <v>#REF!</v>
      </c>
      <c r="B131" s="24" t="e">
        <f>List!#REF!</f>
        <v>#REF!</v>
      </c>
      <c r="C131" s="43" t="e">
        <f>List!#REF!</f>
        <v>#REF!</v>
      </c>
      <c r="D131" s="29" t="e">
        <f>IF(C131="","",IF(#REF!="na","na",#REF!+#REF!+#REF!-VLOOKUP(B131,Item_Table,4,FALSE)))</f>
        <v>#REF!</v>
      </c>
      <c r="E131" s="29" t="e">
        <f ca="1">IF(C131="","",IF(#REF!="na",(D131/VLOOKUP(B131,Item_Table,5,FALSE)),(#REF!+#REF!+#REF!-#REF!)-TODAY()))</f>
        <v>#REF!</v>
      </c>
      <c r="F131" s="57" t="e">
        <f>List!#REF!</f>
        <v>#REF!</v>
      </c>
      <c r="G131" s="58" t="e">
        <f t="shared" si="2"/>
        <v>#REF!</v>
      </c>
      <c r="H131" s="37"/>
      <c r="I131" s="40"/>
      <c r="J131" s="36"/>
    </row>
    <row r="132" spans="1:10" x14ac:dyDescent="0.2">
      <c r="A132" s="24" t="e">
        <f>List!#REF!</f>
        <v>#REF!</v>
      </c>
      <c r="B132" s="24" t="e">
        <f>List!#REF!</f>
        <v>#REF!</v>
      </c>
      <c r="C132" s="43" t="e">
        <f>List!#REF!</f>
        <v>#REF!</v>
      </c>
      <c r="D132" s="29" t="e">
        <f>IF(C132="","",IF(#REF!="na","na",#REF!+#REF!+#REF!-VLOOKUP(B132,Item_Table,4,FALSE)))</f>
        <v>#REF!</v>
      </c>
      <c r="E132" s="29" t="e">
        <f ca="1">IF(C132="","",IF(#REF!="na",(D132/VLOOKUP(B132,Item_Table,5,FALSE)),(#REF!+#REF!+#REF!-#REF!)-TODAY()))</f>
        <v>#REF!</v>
      </c>
      <c r="F132" s="57" t="e">
        <f>List!#REF!</f>
        <v>#REF!</v>
      </c>
      <c r="G132" s="58" t="e">
        <f t="shared" si="2"/>
        <v>#REF!</v>
      </c>
      <c r="H132" s="37"/>
      <c r="I132" s="40"/>
      <c r="J132" s="36"/>
    </row>
    <row r="133" spans="1:10" x14ac:dyDescent="0.2">
      <c r="A133" s="24" t="e">
        <f>List!#REF!</f>
        <v>#REF!</v>
      </c>
      <c r="B133" s="24" t="e">
        <f>List!#REF!</f>
        <v>#REF!</v>
      </c>
      <c r="C133" s="43" t="e">
        <f>List!#REF!</f>
        <v>#REF!</v>
      </c>
      <c r="D133" s="29" t="e">
        <f>IF(C133="","",IF(#REF!="na","na",#REF!+#REF!+#REF!-VLOOKUP(B133,Item_Table,4,FALSE)))</f>
        <v>#REF!</v>
      </c>
      <c r="E133" s="29" t="e">
        <f ca="1">IF(C133="","",IF(#REF!="na",(D133/VLOOKUP(B133,Item_Table,5,FALSE)),(#REF!+#REF!+#REF!-#REF!)-TODAY()))</f>
        <v>#REF!</v>
      </c>
      <c r="F133" s="57" t="e">
        <f>List!#REF!</f>
        <v>#REF!</v>
      </c>
      <c r="G133" s="58" t="e">
        <f t="shared" si="2"/>
        <v>#REF!</v>
      </c>
      <c r="H133" s="37"/>
      <c r="I133" s="40"/>
      <c r="J133" s="36"/>
    </row>
    <row r="134" spans="1:10" x14ac:dyDescent="0.2">
      <c r="A134" s="24" t="e">
        <f>List!#REF!</f>
        <v>#REF!</v>
      </c>
      <c r="B134" s="24" t="e">
        <f>List!#REF!</f>
        <v>#REF!</v>
      </c>
      <c r="C134" s="43" t="e">
        <f>List!#REF!</f>
        <v>#REF!</v>
      </c>
      <c r="D134" s="29" t="e">
        <f>IF(C134="","",IF(#REF!="na","na",#REF!+#REF!+#REF!-VLOOKUP(B134,Item_Table,4,FALSE)))</f>
        <v>#REF!</v>
      </c>
      <c r="E134" s="29" t="e">
        <f ca="1">IF(C134="","",IF(#REF!="na",(D134/VLOOKUP(B134,Item_Table,5,FALSE)),(#REF!+#REF!+#REF!-#REF!)-TODAY()))</f>
        <v>#REF!</v>
      </c>
      <c r="F134" s="57" t="e">
        <f>List!#REF!</f>
        <v>#REF!</v>
      </c>
      <c r="G134" s="58" t="e">
        <f t="shared" si="2"/>
        <v>#REF!</v>
      </c>
      <c r="H134" s="37"/>
      <c r="I134" s="40"/>
      <c r="J134" s="36"/>
    </row>
    <row r="135" spans="1:10" x14ac:dyDescent="0.2">
      <c r="A135" s="24" t="e">
        <f>List!#REF!</f>
        <v>#REF!</v>
      </c>
      <c r="B135" s="24" t="e">
        <f>List!#REF!</f>
        <v>#REF!</v>
      </c>
      <c r="C135" s="43" t="e">
        <f>List!#REF!</f>
        <v>#REF!</v>
      </c>
      <c r="D135" s="29" t="e">
        <f>IF(C135="","",IF(#REF!="na","na",#REF!+#REF!+#REF!-VLOOKUP(B135,Item_Table,4,FALSE)))</f>
        <v>#REF!</v>
      </c>
      <c r="E135" s="29" t="e">
        <f ca="1">IF(C135="","",IF(#REF!="na",(D135/VLOOKUP(B135,Item_Table,5,FALSE)),(#REF!+#REF!+#REF!-#REF!)-TODAY()))</f>
        <v>#REF!</v>
      </c>
      <c r="F135" s="57" t="e">
        <f>List!#REF!</f>
        <v>#REF!</v>
      </c>
      <c r="G135" s="58" t="e">
        <f t="shared" si="2"/>
        <v>#REF!</v>
      </c>
      <c r="H135" s="37"/>
      <c r="I135" s="40"/>
      <c r="J135" s="36"/>
    </row>
    <row r="136" spans="1:10" x14ac:dyDescent="0.2">
      <c r="A136" s="24" t="e">
        <f>List!#REF!</f>
        <v>#REF!</v>
      </c>
      <c r="B136" s="24" t="e">
        <f>List!#REF!</f>
        <v>#REF!</v>
      </c>
      <c r="C136" s="43" t="e">
        <f>List!#REF!</f>
        <v>#REF!</v>
      </c>
      <c r="D136" s="29" t="e">
        <f>IF(C136="","",IF(#REF!="na","na",#REF!+#REF!+#REF!-VLOOKUP(B136,Item_Table,4,FALSE)))</f>
        <v>#REF!</v>
      </c>
      <c r="E136" s="29" t="e">
        <f ca="1">IF(C136="","",IF(#REF!="na",(D136/VLOOKUP(B136,Item_Table,5,FALSE)),(#REF!+#REF!+#REF!-#REF!)-TODAY()))</f>
        <v>#REF!</v>
      </c>
      <c r="F136" s="57" t="e">
        <f>List!#REF!</f>
        <v>#REF!</v>
      </c>
      <c r="G136" s="58" t="e">
        <f t="shared" si="2"/>
        <v>#REF!</v>
      </c>
      <c r="H136" s="37"/>
      <c r="I136" s="40"/>
      <c r="J136" s="36"/>
    </row>
    <row r="137" spans="1:10" x14ac:dyDescent="0.2">
      <c r="A137" s="24" t="e">
        <f>List!#REF!</f>
        <v>#REF!</v>
      </c>
      <c r="B137" s="24" t="e">
        <f>List!#REF!</f>
        <v>#REF!</v>
      </c>
      <c r="C137" s="43" t="e">
        <f>List!#REF!</f>
        <v>#REF!</v>
      </c>
      <c r="D137" s="29" t="e">
        <f>IF(C137="","",IF(#REF!="na","na",#REF!+#REF!+#REF!-VLOOKUP(B137,Item_Table,4,FALSE)))</f>
        <v>#REF!</v>
      </c>
      <c r="E137" s="29" t="e">
        <f ca="1">IF(C137="","",IF(#REF!="na",(D137/VLOOKUP(B137,Item_Table,5,FALSE)),(#REF!+#REF!+#REF!-#REF!)-TODAY()))</f>
        <v>#REF!</v>
      </c>
      <c r="F137" s="57" t="e">
        <f>List!#REF!</f>
        <v>#REF!</v>
      </c>
      <c r="G137" s="58" t="e">
        <f t="shared" si="2"/>
        <v>#REF!</v>
      </c>
      <c r="H137" s="37"/>
      <c r="I137" s="40"/>
      <c r="J137" s="36"/>
    </row>
    <row r="138" spans="1:10" x14ac:dyDescent="0.2">
      <c r="A138" s="24" t="e">
        <f>List!#REF!</f>
        <v>#REF!</v>
      </c>
      <c r="B138" s="24" t="e">
        <f>List!#REF!</f>
        <v>#REF!</v>
      </c>
      <c r="C138" s="43" t="e">
        <f>List!#REF!</f>
        <v>#REF!</v>
      </c>
      <c r="D138" s="29" t="e">
        <f>IF(C138="","",IF(#REF!="na","na",#REF!+#REF!+#REF!-VLOOKUP(B138,Item_Table,4,FALSE)))</f>
        <v>#REF!</v>
      </c>
      <c r="E138" s="29" t="e">
        <f ca="1">IF(C138="","",IF(#REF!="na",(D138/VLOOKUP(B138,Item_Table,5,FALSE)),(#REF!+#REF!+#REF!-#REF!)-TODAY()))</f>
        <v>#REF!</v>
      </c>
      <c r="F138" s="57" t="e">
        <f>List!#REF!</f>
        <v>#REF!</v>
      </c>
      <c r="G138" s="58" t="e">
        <f t="shared" si="2"/>
        <v>#REF!</v>
      </c>
      <c r="H138" s="37"/>
      <c r="I138" s="40"/>
      <c r="J138" s="36"/>
    </row>
    <row r="139" spans="1:10" x14ac:dyDescent="0.2">
      <c r="A139" s="24" t="e">
        <f>List!#REF!</f>
        <v>#REF!</v>
      </c>
      <c r="B139" s="24" t="e">
        <f>List!#REF!</f>
        <v>#REF!</v>
      </c>
      <c r="C139" s="43" t="e">
        <f>List!#REF!</f>
        <v>#REF!</v>
      </c>
      <c r="D139" s="29" t="e">
        <f>IF(C139="","",IF(#REF!="na","na",#REF!+#REF!+#REF!-VLOOKUP(B139,Item_Table,4,FALSE)))</f>
        <v>#REF!</v>
      </c>
      <c r="E139" s="29" t="e">
        <f ca="1">IF(C139="","",IF(#REF!="na",(D139/VLOOKUP(B139,Item_Table,5,FALSE)),(#REF!+#REF!+#REF!-#REF!)-TODAY()))</f>
        <v>#REF!</v>
      </c>
      <c r="F139" s="57" t="e">
        <f>List!#REF!</f>
        <v>#REF!</v>
      </c>
      <c r="G139" s="58" t="e">
        <f t="shared" si="2"/>
        <v>#REF!</v>
      </c>
      <c r="H139" s="37"/>
      <c r="I139" s="40"/>
      <c r="J139" s="36"/>
    </row>
    <row r="140" spans="1:10" x14ac:dyDescent="0.2">
      <c r="A140" s="24" t="e">
        <f>List!#REF!</f>
        <v>#REF!</v>
      </c>
      <c r="B140" s="24" t="e">
        <f>List!#REF!</f>
        <v>#REF!</v>
      </c>
      <c r="C140" s="43" t="e">
        <f>List!#REF!</f>
        <v>#REF!</v>
      </c>
      <c r="D140" s="29" t="e">
        <f>IF(C140="","",IF(#REF!="na","na",#REF!+#REF!+#REF!-VLOOKUP(B140,Item_Table,4,FALSE)))</f>
        <v>#REF!</v>
      </c>
      <c r="E140" s="29" t="e">
        <f ca="1">IF(C140="","",IF(#REF!="na",(D140/VLOOKUP(B140,Item_Table,5,FALSE)),(#REF!+#REF!+#REF!-#REF!)-TODAY()))</f>
        <v>#REF!</v>
      </c>
      <c r="F140" s="57" t="e">
        <f>List!#REF!</f>
        <v>#REF!</v>
      </c>
      <c r="G140" s="58" t="e">
        <f t="shared" si="2"/>
        <v>#REF!</v>
      </c>
      <c r="H140" s="37"/>
      <c r="I140" s="40"/>
      <c r="J140" s="36"/>
    </row>
    <row r="141" spans="1:10" x14ac:dyDescent="0.2">
      <c r="A141" s="24" t="e">
        <f>List!#REF!</f>
        <v>#REF!</v>
      </c>
      <c r="B141" s="24" t="e">
        <f>List!#REF!</f>
        <v>#REF!</v>
      </c>
      <c r="C141" s="43" t="e">
        <f>List!#REF!</f>
        <v>#REF!</v>
      </c>
      <c r="D141" s="29" t="e">
        <f>IF(C141="","",IF(#REF!="na","na",#REF!+#REF!+#REF!-VLOOKUP(B141,Item_Table,4,FALSE)))</f>
        <v>#REF!</v>
      </c>
      <c r="E141" s="29" t="e">
        <f ca="1">IF(C141="","",IF(#REF!="na",(D141/VLOOKUP(B141,Item_Table,5,FALSE)),(#REF!+#REF!+#REF!-#REF!)-TODAY()))</f>
        <v>#REF!</v>
      </c>
      <c r="F141" s="57" t="e">
        <f>List!#REF!</f>
        <v>#REF!</v>
      </c>
      <c r="G141" s="58" t="e">
        <f t="shared" si="2"/>
        <v>#REF!</v>
      </c>
      <c r="H141" s="37"/>
      <c r="I141" s="40"/>
      <c r="J141" s="36"/>
    </row>
    <row r="142" spans="1:10" x14ac:dyDescent="0.2">
      <c r="A142" s="24" t="e">
        <f>List!#REF!</f>
        <v>#REF!</v>
      </c>
      <c r="B142" s="24" t="e">
        <f>List!#REF!</f>
        <v>#REF!</v>
      </c>
      <c r="C142" s="43" t="e">
        <f>List!#REF!</f>
        <v>#REF!</v>
      </c>
      <c r="D142" s="29" t="e">
        <f>IF(C142="","",IF(#REF!="na","na",#REF!+#REF!+#REF!-VLOOKUP(B142,Item_Table,4,FALSE)))</f>
        <v>#REF!</v>
      </c>
      <c r="E142" s="29" t="e">
        <f ca="1">IF(C142="","",IF(#REF!="na",(D142/VLOOKUP(B142,Item_Table,5,FALSE)),(#REF!+#REF!+#REF!-#REF!)-TODAY()))</f>
        <v>#REF!</v>
      </c>
      <c r="F142" s="57" t="e">
        <f>List!#REF!</f>
        <v>#REF!</v>
      </c>
      <c r="G142" s="58" t="e">
        <f t="shared" si="2"/>
        <v>#REF!</v>
      </c>
      <c r="H142" s="37"/>
      <c r="I142" s="40"/>
      <c r="J142" s="36"/>
    </row>
    <row r="143" spans="1:10" x14ac:dyDescent="0.2">
      <c r="A143" s="24" t="e">
        <f>List!#REF!</f>
        <v>#REF!</v>
      </c>
      <c r="B143" s="24" t="e">
        <f>List!#REF!</f>
        <v>#REF!</v>
      </c>
      <c r="C143" s="43" t="e">
        <f>List!#REF!</f>
        <v>#REF!</v>
      </c>
      <c r="D143" s="29" t="e">
        <f>IF(C143="","",IF(#REF!="na","na",#REF!+#REF!+#REF!-VLOOKUP(B143,Item_Table,4,FALSE)))</f>
        <v>#REF!</v>
      </c>
      <c r="E143" s="29" t="e">
        <f ca="1">IF(C143="","",IF(#REF!="na",(D143/VLOOKUP(B143,Item_Table,5,FALSE)),(#REF!+#REF!+#REF!-#REF!)-TODAY()))</f>
        <v>#REF!</v>
      </c>
      <c r="F143" s="57" t="e">
        <f>List!#REF!</f>
        <v>#REF!</v>
      </c>
      <c r="G143" s="58" t="e">
        <f t="shared" si="2"/>
        <v>#REF!</v>
      </c>
      <c r="H143" s="37"/>
      <c r="I143" s="40"/>
      <c r="J143" s="36"/>
    </row>
    <row r="144" spans="1:10" x14ac:dyDescent="0.2">
      <c r="A144" s="24" t="e">
        <f>List!#REF!</f>
        <v>#REF!</v>
      </c>
      <c r="B144" s="24" t="e">
        <f>List!#REF!</f>
        <v>#REF!</v>
      </c>
      <c r="C144" s="43" t="e">
        <f>List!#REF!</f>
        <v>#REF!</v>
      </c>
      <c r="D144" s="29" t="e">
        <f>IF(C144="","",IF(#REF!="na","na",#REF!+#REF!+#REF!-VLOOKUP(B144,Item_Table,4,FALSE)))</f>
        <v>#REF!</v>
      </c>
      <c r="E144" s="29" t="e">
        <f ca="1">IF(C144="","",IF(#REF!="na",(D144/VLOOKUP(B144,Item_Table,5,FALSE)),(#REF!+#REF!+#REF!-#REF!)-TODAY()))</f>
        <v>#REF!</v>
      </c>
      <c r="F144" s="57" t="e">
        <f>List!#REF!</f>
        <v>#REF!</v>
      </c>
      <c r="G144" s="58" t="e">
        <f t="shared" si="2"/>
        <v>#REF!</v>
      </c>
      <c r="H144" s="37"/>
      <c r="I144" s="40"/>
      <c r="J144" s="36"/>
    </row>
    <row r="145" spans="1:10" x14ac:dyDescent="0.2">
      <c r="A145" s="24" t="e">
        <f>List!#REF!</f>
        <v>#REF!</v>
      </c>
      <c r="B145" s="24" t="e">
        <f>List!#REF!</f>
        <v>#REF!</v>
      </c>
      <c r="C145" s="43" t="e">
        <f>List!#REF!</f>
        <v>#REF!</v>
      </c>
      <c r="D145" s="29" t="e">
        <f>IF(C145="","",IF(#REF!="na","na",#REF!+#REF!+#REF!-VLOOKUP(B145,Item_Table,4,FALSE)))</f>
        <v>#REF!</v>
      </c>
      <c r="E145" s="29" t="e">
        <f ca="1">IF(C145="","",IF(#REF!="na",(D145/VLOOKUP(B145,Item_Table,5,FALSE)),(#REF!+#REF!+#REF!-#REF!)-TODAY()))</f>
        <v>#REF!</v>
      </c>
      <c r="F145" s="57" t="e">
        <f>List!#REF!</f>
        <v>#REF!</v>
      </c>
      <c r="G145" s="58" t="e">
        <f t="shared" si="2"/>
        <v>#REF!</v>
      </c>
      <c r="H145" s="37"/>
      <c r="I145" s="40"/>
      <c r="J145" s="36"/>
    </row>
    <row r="146" spans="1:10" x14ac:dyDescent="0.2">
      <c r="A146" s="24" t="e">
        <f>List!#REF!</f>
        <v>#REF!</v>
      </c>
      <c r="B146" s="24" t="e">
        <f>List!#REF!</f>
        <v>#REF!</v>
      </c>
      <c r="C146" s="43" t="e">
        <f>List!#REF!</f>
        <v>#REF!</v>
      </c>
      <c r="D146" s="29" t="e">
        <f>IF(C146="","",IF(#REF!="na","na",#REF!+#REF!+#REF!-VLOOKUP(B146,Item_Table,4,FALSE)))</f>
        <v>#REF!</v>
      </c>
      <c r="E146" s="29" t="e">
        <f ca="1">IF(C146="","",IF(#REF!="na",(D146/VLOOKUP(B146,Item_Table,5,FALSE)),(#REF!+#REF!+#REF!-#REF!)-TODAY()))</f>
        <v>#REF!</v>
      </c>
      <c r="F146" s="57" t="e">
        <f>List!#REF!</f>
        <v>#REF!</v>
      </c>
      <c r="G146" s="58" t="e">
        <f t="shared" si="2"/>
        <v>#REF!</v>
      </c>
      <c r="H146" s="37"/>
      <c r="I146" s="40"/>
      <c r="J146" s="36"/>
    </row>
    <row r="147" spans="1:10" x14ac:dyDescent="0.2">
      <c r="A147" s="24" t="e">
        <f>List!#REF!</f>
        <v>#REF!</v>
      </c>
      <c r="B147" s="24" t="e">
        <f>List!#REF!</f>
        <v>#REF!</v>
      </c>
      <c r="C147" s="43" t="e">
        <f>List!#REF!</f>
        <v>#REF!</v>
      </c>
      <c r="D147" s="29" t="e">
        <f>IF(C147="","",IF(#REF!="na","na",#REF!+#REF!+#REF!-VLOOKUP(B147,Item_Table,4,FALSE)))</f>
        <v>#REF!</v>
      </c>
      <c r="E147" s="29" t="e">
        <f ca="1">IF(C147="","",IF(#REF!="na",(D147/VLOOKUP(B147,Item_Table,5,FALSE)),(#REF!+#REF!+#REF!-#REF!)-TODAY()))</f>
        <v>#REF!</v>
      </c>
      <c r="F147" s="57" t="e">
        <f>List!#REF!</f>
        <v>#REF!</v>
      </c>
      <c r="G147" s="58" t="e">
        <f t="shared" si="2"/>
        <v>#REF!</v>
      </c>
      <c r="H147" s="37"/>
      <c r="I147" s="40"/>
      <c r="J147" s="36"/>
    </row>
    <row r="148" spans="1:10" x14ac:dyDescent="0.2">
      <c r="A148" s="24" t="e">
        <f>List!#REF!</f>
        <v>#REF!</v>
      </c>
      <c r="B148" s="24" t="e">
        <f>List!#REF!</f>
        <v>#REF!</v>
      </c>
      <c r="C148" s="43" t="e">
        <f>List!#REF!</f>
        <v>#REF!</v>
      </c>
      <c r="D148" s="29" t="e">
        <f>IF(C148="","",IF(#REF!="na","na",#REF!+#REF!+#REF!-VLOOKUP(B148,Item_Table,4,FALSE)))</f>
        <v>#REF!</v>
      </c>
      <c r="E148" s="29" t="e">
        <f ca="1">IF(C148="","",IF(#REF!="na",(D148/VLOOKUP(B148,Item_Table,5,FALSE)),(#REF!+#REF!+#REF!-#REF!)-TODAY()))</f>
        <v>#REF!</v>
      </c>
      <c r="F148" s="57" t="e">
        <f>List!#REF!</f>
        <v>#REF!</v>
      </c>
      <c r="G148" s="58" t="e">
        <f t="shared" si="2"/>
        <v>#REF!</v>
      </c>
      <c r="H148" s="37"/>
      <c r="I148" s="40"/>
      <c r="J148" s="36"/>
    </row>
    <row r="149" spans="1:10" x14ac:dyDescent="0.2">
      <c r="A149" s="24" t="e">
        <f>List!#REF!</f>
        <v>#REF!</v>
      </c>
      <c r="B149" s="24" t="e">
        <f>List!#REF!</f>
        <v>#REF!</v>
      </c>
      <c r="C149" s="43" t="e">
        <f>List!#REF!</f>
        <v>#REF!</v>
      </c>
      <c r="D149" s="29" t="e">
        <f>IF(C149="","",IF(#REF!="na","na",#REF!+#REF!+#REF!-VLOOKUP(B149,Item_Table,4,FALSE)))</f>
        <v>#REF!</v>
      </c>
      <c r="E149" s="29" t="e">
        <f ca="1">IF(C149="","",IF(#REF!="na",(D149/VLOOKUP(B149,Item_Table,5,FALSE)),(#REF!+#REF!+#REF!-#REF!)-TODAY()))</f>
        <v>#REF!</v>
      </c>
      <c r="F149" s="57" t="e">
        <f>List!#REF!</f>
        <v>#REF!</v>
      </c>
      <c r="G149" s="58" t="e">
        <f t="shared" si="2"/>
        <v>#REF!</v>
      </c>
      <c r="H149" s="37"/>
      <c r="I149" s="40"/>
      <c r="J149" s="36"/>
    </row>
    <row r="150" spans="1:10" x14ac:dyDescent="0.2">
      <c r="A150" s="24" t="e">
        <f>List!#REF!</f>
        <v>#REF!</v>
      </c>
      <c r="B150" s="24" t="e">
        <f>List!#REF!</f>
        <v>#REF!</v>
      </c>
      <c r="C150" s="43" t="e">
        <f>List!#REF!</f>
        <v>#REF!</v>
      </c>
      <c r="D150" s="29" t="e">
        <f>IF(C150="","",IF(#REF!="na","na",#REF!+#REF!+#REF!-VLOOKUP(B150,Item_Table,4,FALSE)))</f>
        <v>#REF!</v>
      </c>
      <c r="E150" s="29" t="e">
        <f ca="1">IF(C150="","",IF(#REF!="na",(D150/VLOOKUP(B150,Item_Table,5,FALSE)),(#REF!+#REF!+#REF!-#REF!)-TODAY()))</f>
        <v>#REF!</v>
      </c>
      <c r="F150" s="57" t="e">
        <f>List!#REF!</f>
        <v>#REF!</v>
      </c>
      <c r="G150" s="58" t="e">
        <f t="shared" si="2"/>
        <v>#REF!</v>
      </c>
      <c r="H150" s="37"/>
      <c r="I150" s="40"/>
      <c r="J150" s="36"/>
    </row>
    <row r="151" spans="1:10" x14ac:dyDescent="0.2">
      <c r="A151" s="24" t="e">
        <f>List!#REF!</f>
        <v>#REF!</v>
      </c>
      <c r="B151" s="24" t="e">
        <f>List!#REF!</f>
        <v>#REF!</v>
      </c>
      <c r="C151" s="43" t="e">
        <f>List!#REF!</f>
        <v>#REF!</v>
      </c>
      <c r="D151" s="29" t="e">
        <f>IF(C151="","",IF(#REF!="na","na",#REF!+#REF!+#REF!-VLOOKUP(B151,Item_Table,4,FALSE)))</f>
        <v>#REF!</v>
      </c>
      <c r="E151" s="29" t="e">
        <f ca="1">IF(C151="","",IF(#REF!="na",(D151/VLOOKUP(B151,Item_Table,5,FALSE)),(#REF!+#REF!+#REF!-#REF!)-TODAY()))</f>
        <v>#REF!</v>
      </c>
      <c r="F151" s="57" t="e">
        <f>List!#REF!</f>
        <v>#REF!</v>
      </c>
      <c r="G151" s="58" t="e">
        <f t="shared" si="2"/>
        <v>#REF!</v>
      </c>
      <c r="H151" s="37"/>
      <c r="I151" s="40"/>
      <c r="J151" s="36"/>
    </row>
    <row r="152" spans="1:10" x14ac:dyDescent="0.2">
      <c r="A152" s="24" t="e">
        <f>List!#REF!</f>
        <v>#REF!</v>
      </c>
      <c r="B152" s="24" t="e">
        <f>List!#REF!</f>
        <v>#REF!</v>
      </c>
      <c r="C152" s="43" t="e">
        <f>List!#REF!</f>
        <v>#REF!</v>
      </c>
      <c r="D152" s="29" t="e">
        <f>IF(C152="","",IF(#REF!="na","na",#REF!+#REF!+#REF!-VLOOKUP(B152,Item_Table,4,FALSE)))</f>
        <v>#REF!</v>
      </c>
      <c r="E152" s="29" t="e">
        <f ca="1">IF(C152="","",IF(#REF!="na",(D152/VLOOKUP(B152,Item_Table,5,FALSE)),(#REF!+#REF!+#REF!-#REF!)-TODAY()))</f>
        <v>#REF!</v>
      </c>
      <c r="F152" s="57" t="e">
        <f>List!#REF!</f>
        <v>#REF!</v>
      </c>
      <c r="G152" s="58" t="e">
        <f t="shared" si="2"/>
        <v>#REF!</v>
      </c>
      <c r="H152" s="37"/>
      <c r="I152" s="40"/>
      <c r="J152" s="36"/>
    </row>
    <row r="153" spans="1:10" x14ac:dyDescent="0.2">
      <c r="A153" s="24" t="e">
        <f>List!#REF!</f>
        <v>#REF!</v>
      </c>
      <c r="B153" s="24" t="e">
        <f>List!#REF!</f>
        <v>#REF!</v>
      </c>
      <c r="C153" s="43" t="e">
        <f>List!#REF!</f>
        <v>#REF!</v>
      </c>
      <c r="D153" s="29" t="e">
        <f>IF(C153="","",IF(#REF!="na","na",#REF!+#REF!+#REF!-VLOOKUP(B153,Item_Table,4,FALSE)))</f>
        <v>#REF!</v>
      </c>
      <c r="E153" s="29" t="e">
        <f ca="1">IF(C153="","",IF(#REF!="na",(D153/VLOOKUP(B153,Item_Table,5,FALSE)),(#REF!+#REF!+#REF!-#REF!)-TODAY()))</f>
        <v>#REF!</v>
      </c>
      <c r="F153" s="57" t="e">
        <f>List!#REF!</f>
        <v>#REF!</v>
      </c>
      <c r="G153" s="58" t="e">
        <f t="shared" si="2"/>
        <v>#REF!</v>
      </c>
      <c r="H153" s="37"/>
      <c r="I153" s="40"/>
      <c r="J153" s="36"/>
    </row>
    <row r="154" spans="1:10" x14ac:dyDescent="0.2">
      <c r="A154" s="24" t="e">
        <f>List!#REF!</f>
        <v>#REF!</v>
      </c>
      <c r="B154" s="24" t="e">
        <f>List!#REF!</f>
        <v>#REF!</v>
      </c>
      <c r="C154" s="43" t="e">
        <f>List!#REF!</f>
        <v>#REF!</v>
      </c>
      <c r="D154" s="29" t="e">
        <f>IF(C154="","",IF(#REF!="na","na",#REF!+#REF!+#REF!-VLOOKUP(B154,Item_Table,4,FALSE)))</f>
        <v>#REF!</v>
      </c>
      <c r="E154" s="29" t="e">
        <f ca="1">IF(C154="","",IF(#REF!="na",(D154/VLOOKUP(B154,Item_Table,5,FALSE)),(#REF!+#REF!+#REF!-#REF!)-TODAY()))</f>
        <v>#REF!</v>
      </c>
      <c r="F154" s="57" t="e">
        <f>List!#REF!</f>
        <v>#REF!</v>
      </c>
      <c r="G154" s="58" t="e">
        <f t="shared" si="2"/>
        <v>#REF!</v>
      </c>
      <c r="H154" s="37"/>
      <c r="I154" s="40"/>
      <c r="J154" s="36"/>
    </row>
    <row r="155" spans="1:10" x14ac:dyDescent="0.2">
      <c r="A155" s="24" t="e">
        <f>List!#REF!</f>
        <v>#REF!</v>
      </c>
      <c r="B155" s="24" t="e">
        <f>List!#REF!</f>
        <v>#REF!</v>
      </c>
      <c r="C155" s="43" t="e">
        <f>List!#REF!</f>
        <v>#REF!</v>
      </c>
      <c r="D155" s="29" t="e">
        <f>IF(C155="","",IF(#REF!="na","na",#REF!+#REF!+#REF!-VLOOKUP(B155,Item_Table,4,FALSE)))</f>
        <v>#REF!</v>
      </c>
      <c r="E155" s="29" t="e">
        <f ca="1">IF(C155="","",IF(#REF!="na",(D155/VLOOKUP(B155,Item_Table,5,FALSE)),(#REF!+#REF!+#REF!-#REF!)-TODAY()))</f>
        <v>#REF!</v>
      </c>
      <c r="F155" s="57" t="e">
        <f>List!#REF!</f>
        <v>#REF!</v>
      </c>
      <c r="G155" s="58" t="e">
        <f t="shared" si="2"/>
        <v>#REF!</v>
      </c>
      <c r="H155" s="37"/>
      <c r="I155" s="40"/>
      <c r="J155" s="36"/>
    </row>
    <row r="156" spans="1:10" x14ac:dyDescent="0.2">
      <c r="A156" s="24" t="e">
        <f>List!#REF!</f>
        <v>#REF!</v>
      </c>
      <c r="B156" s="24" t="e">
        <f>List!#REF!</f>
        <v>#REF!</v>
      </c>
      <c r="C156" s="43" t="e">
        <f>List!#REF!</f>
        <v>#REF!</v>
      </c>
      <c r="D156" s="29" t="e">
        <f>IF(C156="","",IF(#REF!="na","na",#REF!+#REF!+#REF!-VLOOKUP(B156,Item_Table,4,FALSE)))</f>
        <v>#REF!</v>
      </c>
      <c r="E156" s="29" t="e">
        <f ca="1">IF(C156="","",IF(#REF!="na",(D156/VLOOKUP(B156,Item_Table,5,FALSE)),(#REF!+#REF!+#REF!-#REF!)-TODAY()))</f>
        <v>#REF!</v>
      </c>
      <c r="F156" s="57" t="e">
        <f>List!#REF!</f>
        <v>#REF!</v>
      </c>
      <c r="G156" s="58" t="e">
        <f t="shared" si="2"/>
        <v>#REF!</v>
      </c>
      <c r="H156" s="37"/>
      <c r="I156" s="40"/>
      <c r="J156" s="36"/>
    </row>
    <row r="157" spans="1:10" x14ac:dyDescent="0.2">
      <c r="A157" s="24" t="e">
        <f>List!#REF!</f>
        <v>#REF!</v>
      </c>
      <c r="B157" s="24" t="e">
        <f>List!#REF!</f>
        <v>#REF!</v>
      </c>
      <c r="C157" s="43" t="e">
        <f>List!#REF!</f>
        <v>#REF!</v>
      </c>
      <c r="D157" s="29" t="e">
        <f>IF(C157="","",IF(#REF!="na","na",#REF!+#REF!+#REF!-VLOOKUP(B157,Item_Table,4,FALSE)))</f>
        <v>#REF!</v>
      </c>
      <c r="E157" s="29" t="e">
        <f ca="1">IF(C157="","",IF(#REF!="na",(D157/VLOOKUP(B157,Item_Table,5,FALSE)),(#REF!+#REF!+#REF!-#REF!)-TODAY()))</f>
        <v>#REF!</v>
      </c>
      <c r="F157" s="57" t="e">
        <f>List!#REF!</f>
        <v>#REF!</v>
      </c>
      <c r="G157" s="58" t="e">
        <f t="shared" si="2"/>
        <v>#REF!</v>
      </c>
      <c r="H157" s="37"/>
      <c r="I157" s="40"/>
      <c r="J157" s="36"/>
    </row>
    <row r="158" spans="1:10" x14ac:dyDescent="0.2">
      <c r="A158" s="24" t="e">
        <f>List!#REF!</f>
        <v>#REF!</v>
      </c>
      <c r="B158" s="24" t="e">
        <f>List!#REF!</f>
        <v>#REF!</v>
      </c>
      <c r="C158" s="43" t="e">
        <f>List!#REF!</f>
        <v>#REF!</v>
      </c>
      <c r="D158" s="29" t="e">
        <f>IF(C158="","",IF(#REF!="na","na",#REF!+#REF!+#REF!-VLOOKUP(B158,Item_Table,4,FALSE)))</f>
        <v>#REF!</v>
      </c>
      <c r="E158" s="29" t="e">
        <f ca="1">IF(C158="","",IF(#REF!="na",(D158/VLOOKUP(B158,Item_Table,5,FALSE)),(#REF!+#REF!+#REF!-#REF!)-TODAY()))</f>
        <v>#REF!</v>
      </c>
      <c r="F158" s="57" t="e">
        <f>List!#REF!</f>
        <v>#REF!</v>
      </c>
      <c r="G158" s="58" t="e">
        <f t="shared" si="2"/>
        <v>#REF!</v>
      </c>
      <c r="H158" s="37"/>
      <c r="I158" s="40"/>
      <c r="J158" s="36"/>
    </row>
    <row r="159" spans="1:10" x14ac:dyDescent="0.2">
      <c r="A159" s="24" t="e">
        <f>List!#REF!</f>
        <v>#REF!</v>
      </c>
      <c r="B159" s="24" t="e">
        <f>List!#REF!</f>
        <v>#REF!</v>
      </c>
      <c r="C159" s="43" t="e">
        <f>List!#REF!</f>
        <v>#REF!</v>
      </c>
      <c r="D159" s="29" t="e">
        <f>IF(C159="","",IF(#REF!="na","na",#REF!+#REF!+#REF!-VLOOKUP(B159,Item_Table,4,FALSE)))</f>
        <v>#REF!</v>
      </c>
      <c r="E159" s="29" t="e">
        <f ca="1">IF(C159="","",IF(#REF!="na",(D159/VLOOKUP(B159,Item_Table,5,FALSE)),(#REF!+#REF!+#REF!-#REF!)-TODAY()))</f>
        <v>#REF!</v>
      </c>
      <c r="F159" s="57" t="e">
        <f>List!#REF!</f>
        <v>#REF!</v>
      </c>
      <c r="G159" s="58" t="e">
        <f t="shared" si="2"/>
        <v>#REF!</v>
      </c>
      <c r="H159" s="37"/>
      <c r="I159" s="40"/>
      <c r="J159" s="36"/>
    </row>
    <row r="160" spans="1:10" x14ac:dyDescent="0.2">
      <c r="A160" s="24" t="e">
        <f>List!#REF!</f>
        <v>#REF!</v>
      </c>
      <c r="B160" s="24" t="e">
        <f>List!#REF!</f>
        <v>#REF!</v>
      </c>
      <c r="C160" s="43" t="e">
        <f>List!#REF!</f>
        <v>#REF!</v>
      </c>
      <c r="D160" s="29" t="e">
        <f>IF(C160="","",IF(#REF!="na","na",#REF!+#REF!+#REF!-VLOOKUP(B160,Item_Table,4,FALSE)))</f>
        <v>#REF!</v>
      </c>
      <c r="E160" s="29" t="e">
        <f ca="1">IF(C160="","",IF(#REF!="na",(D160/VLOOKUP(B160,Item_Table,5,FALSE)),(#REF!+#REF!+#REF!-#REF!)-TODAY()))</f>
        <v>#REF!</v>
      </c>
      <c r="F160" s="57" t="e">
        <f>List!#REF!</f>
        <v>#REF!</v>
      </c>
      <c r="G160" s="58" t="e">
        <f t="shared" si="2"/>
        <v>#REF!</v>
      </c>
      <c r="H160" s="37"/>
      <c r="I160" s="40"/>
      <c r="J160" s="36"/>
    </row>
    <row r="161" spans="1:11" x14ac:dyDescent="0.2">
      <c r="A161" s="24" t="e">
        <f>List!#REF!</f>
        <v>#REF!</v>
      </c>
      <c r="B161" s="24" t="e">
        <f>List!#REF!</f>
        <v>#REF!</v>
      </c>
      <c r="C161" s="43" t="e">
        <f>List!#REF!</f>
        <v>#REF!</v>
      </c>
      <c r="D161" s="29" t="e">
        <f>IF(C161="","",IF(#REF!="na","na",#REF!+#REF!+#REF!-VLOOKUP(B161,Item_Table,4,FALSE)))</f>
        <v>#REF!</v>
      </c>
      <c r="E161" s="29" t="e">
        <f ca="1">IF(C161="","",IF(#REF!="na",(D161/VLOOKUP(B161,Item_Table,5,FALSE)),(#REF!+#REF!+#REF!-#REF!)-TODAY()))</f>
        <v>#REF!</v>
      </c>
      <c r="F161" s="57" t="e">
        <f>List!#REF!</f>
        <v>#REF!</v>
      </c>
      <c r="G161" s="58" t="e">
        <f t="shared" si="2"/>
        <v>#REF!</v>
      </c>
      <c r="H161" s="37"/>
      <c r="I161" s="40"/>
      <c r="J161" s="36"/>
    </row>
    <row r="162" spans="1:11" x14ac:dyDescent="0.2">
      <c r="A162" s="24" t="e">
        <f>List!#REF!</f>
        <v>#REF!</v>
      </c>
      <c r="B162" s="24" t="e">
        <f>List!#REF!</f>
        <v>#REF!</v>
      </c>
      <c r="C162" s="43" t="e">
        <f>List!#REF!</f>
        <v>#REF!</v>
      </c>
      <c r="D162" s="29" t="e">
        <f>IF(C162="","",IF(#REF!="na","na",#REF!+#REF!+#REF!-VLOOKUP(B162,Item_Table,4,FALSE)))</f>
        <v>#REF!</v>
      </c>
      <c r="E162" s="29" t="e">
        <f ca="1">IF(C162="","",IF(#REF!="na",(D162/VLOOKUP(B162,Item_Table,5,FALSE)),(#REF!+#REF!+#REF!-#REF!)-TODAY()))</f>
        <v>#REF!</v>
      </c>
      <c r="F162" s="57" t="e">
        <f>List!#REF!</f>
        <v>#REF!</v>
      </c>
      <c r="G162" s="58" t="e">
        <f t="shared" si="2"/>
        <v>#REF!</v>
      </c>
      <c r="H162" s="37"/>
      <c r="I162" s="40"/>
      <c r="J162" s="36"/>
    </row>
    <row r="163" spans="1:11" x14ac:dyDescent="0.2">
      <c r="A163" s="24" t="e">
        <f>List!#REF!</f>
        <v>#REF!</v>
      </c>
      <c r="B163" s="24" t="e">
        <f>List!#REF!</f>
        <v>#REF!</v>
      </c>
      <c r="C163" s="43" t="e">
        <f>List!#REF!</f>
        <v>#REF!</v>
      </c>
      <c r="D163" s="29" t="e">
        <f>IF(C163="","",IF(#REF!="na","na",#REF!+#REF!+#REF!-VLOOKUP(B163,Item_Table,4,FALSE)))</f>
        <v>#REF!</v>
      </c>
      <c r="E163" s="29" t="e">
        <f ca="1">IF(C163="","",IF(#REF!="na",(D163/VLOOKUP(B163,Item_Table,5,FALSE)),(#REF!+#REF!+#REF!-#REF!)-TODAY()))</f>
        <v>#REF!</v>
      </c>
      <c r="F163" s="57" t="e">
        <f>List!#REF!</f>
        <v>#REF!</v>
      </c>
      <c r="G163" s="58" t="e">
        <f t="shared" si="2"/>
        <v>#REF!</v>
      </c>
      <c r="H163" s="37"/>
      <c r="I163" s="40"/>
      <c r="J163" s="36"/>
      <c r="K163" s="39"/>
    </row>
    <row r="164" spans="1:11" x14ac:dyDescent="0.2">
      <c r="A164" s="24" t="e">
        <f>List!#REF!</f>
        <v>#REF!</v>
      </c>
      <c r="B164" s="24" t="e">
        <f>List!#REF!</f>
        <v>#REF!</v>
      </c>
      <c r="C164" s="43" t="e">
        <f>List!#REF!</f>
        <v>#REF!</v>
      </c>
      <c r="D164" s="29" t="e">
        <f>IF(C164="","",IF(#REF!="na","na",#REF!+#REF!+#REF!-VLOOKUP(B164,Item_Table,4,FALSE)))</f>
        <v>#REF!</v>
      </c>
      <c r="E164" s="29" t="e">
        <f ca="1">IF(C164="","",IF(#REF!="na",(D164/VLOOKUP(B164,Item_Table,5,FALSE)),(#REF!+#REF!+#REF!-#REF!)-TODAY()))</f>
        <v>#REF!</v>
      </c>
      <c r="F164" s="57" t="e">
        <f>List!#REF!</f>
        <v>#REF!</v>
      </c>
      <c r="G164" s="58" t="e">
        <f t="shared" si="2"/>
        <v>#REF!</v>
      </c>
      <c r="H164" s="37"/>
      <c r="I164" s="40"/>
      <c r="J164" s="36"/>
    </row>
    <row r="165" spans="1:11" x14ac:dyDescent="0.2">
      <c r="A165" s="24" t="e">
        <f>List!#REF!</f>
        <v>#REF!</v>
      </c>
      <c r="B165" s="24" t="e">
        <f>List!#REF!</f>
        <v>#REF!</v>
      </c>
      <c r="C165" s="43" t="e">
        <f>List!#REF!</f>
        <v>#REF!</v>
      </c>
      <c r="D165" s="29" t="e">
        <f>IF(C165="","",IF(#REF!="na","na",#REF!+#REF!+#REF!-VLOOKUP(B165,Item_Table,4,FALSE)))</f>
        <v>#REF!</v>
      </c>
      <c r="E165" s="29" t="e">
        <f ca="1">IF(C165="","",IF(#REF!="na",(D165/VLOOKUP(B165,Item_Table,5,FALSE)),(#REF!+#REF!+#REF!-#REF!)-TODAY()))</f>
        <v>#REF!</v>
      </c>
      <c r="F165" s="57" t="e">
        <f>List!#REF!</f>
        <v>#REF!</v>
      </c>
      <c r="G165" s="58" t="e">
        <f t="shared" si="2"/>
        <v>#REF!</v>
      </c>
      <c r="H165" s="37"/>
      <c r="I165" s="40"/>
      <c r="J165" s="36"/>
    </row>
    <row r="166" spans="1:11" x14ac:dyDescent="0.2">
      <c r="A166" s="24" t="e">
        <f>List!#REF!</f>
        <v>#REF!</v>
      </c>
      <c r="B166" s="24" t="e">
        <f>List!#REF!</f>
        <v>#REF!</v>
      </c>
      <c r="C166" s="43" t="e">
        <f>List!#REF!</f>
        <v>#REF!</v>
      </c>
      <c r="D166" s="29" t="e">
        <f>IF(C166="","",IF(#REF!="na","na",#REF!+#REF!+#REF!-VLOOKUP(B166,Item_Table,4,FALSE)))</f>
        <v>#REF!</v>
      </c>
      <c r="E166" s="29" t="e">
        <f ca="1">IF(C166="","",IF(#REF!="na",(D166/VLOOKUP(B166,Item_Table,5,FALSE)),(#REF!+#REF!+#REF!-#REF!)-TODAY()))</f>
        <v>#REF!</v>
      </c>
      <c r="F166" s="57" t="e">
        <f>List!#REF!</f>
        <v>#REF!</v>
      </c>
      <c r="G166" s="58" t="e">
        <f t="shared" si="2"/>
        <v>#REF!</v>
      </c>
      <c r="H166" s="37"/>
      <c r="I166" s="40"/>
      <c r="J166" s="36"/>
    </row>
    <row r="167" spans="1:11" x14ac:dyDescent="0.2">
      <c r="A167" s="24" t="e">
        <f>List!#REF!</f>
        <v>#REF!</v>
      </c>
      <c r="B167" s="24" t="e">
        <f>List!#REF!</f>
        <v>#REF!</v>
      </c>
      <c r="C167" s="43" t="e">
        <f>List!#REF!</f>
        <v>#REF!</v>
      </c>
      <c r="D167" s="29" t="e">
        <f>IF(C167="","",IF(#REF!="na","na",#REF!+#REF!+#REF!-VLOOKUP(B167,Item_Table,4,FALSE)))</f>
        <v>#REF!</v>
      </c>
      <c r="E167" s="29" t="e">
        <f ca="1">IF(C167="","",IF(#REF!="na",(D167/VLOOKUP(B167,Item_Table,5,FALSE)),(#REF!+#REF!+#REF!-#REF!)-TODAY()))</f>
        <v>#REF!</v>
      </c>
      <c r="F167" s="57" t="e">
        <f>List!#REF!</f>
        <v>#REF!</v>
      </c>
      <c r="G167" s="58" t="e">
        <f t="shared" si="2"/>
        <v>#REF!</v>
      </c>
      <c r="H167" s="37"/>
      <c r="I167" s="40"/>
      <c r="J167" s="36"/>
    </row>
    <row r="168" spans="1:11" x14ac:dyDescent="0.2">
      <c r="A168" s="24" t="e">
        <f>List!#REF!</f>
        <v>#REF!</v>
      </c>
      <c r="B168" s="24" t="e">
        <f>List!#REF!</f>
        <v>#REF!</v>
      </c>
      <c r="C168" s="43" t="e">
        <f>List!#REF!</f>
        <v>#REF!</v>
      </c>
      <c r="D168" s="29" t="e">
        <f>IF(C168="","",IF(#REF!="na","na",#REF!+#REF!+#REF!-VLOOKUP(B168,Item_Table,4,FALSE)))</f>
        <v>#REF!</v>
      </c>
      <c r="E168" s="29" t="e">
        <f ca="1">IF(C168="","",IF(#REF!="na",(D168/VLOOKUP(B168,Item_Table,5,FALSE)),(#REF!+#REF!+#REF!-#REF!)-TODAY()))</f>
        <v>#REF!</v>
      </c>
      <c r="F168" s="57" t="e">
        <f>List!#REF!</f>
        <v>#REF!</v>
      </c>
      <c r="G168" s="58" t="e">
        <f t="shared" si="2"/>
        <v>#REF!</v>
      </c>
      <c r="H168" s="37"/>
      <c r="I168" s="40"/>
      <c r="J168" s="36"/>
    </row>
    <row r="169" spans="1:11" x14ac:dyDescent="0.2">
      <c r="A169" s="24" t="e">
        <f>List!#REF!</f>
        <v>#REF!</v>
      </c>
      <c r="B169" s="24" t="e">
        <f>List!#REF!</f>
        <v>#REF!</v>
      </c>
      <c r="C169" s="43" t="e">
        <f>List!#REF!</f>
        <v>#REF!</v>
      </c>
      <c r="D169" s="29" t="e">
        <f>IF(C169="","",IF(#REF!="na","na",#REF!+#REF!+#REF!-VLOOKUP(B169,Item_Table,4,FALSE)))</f>
        <v>#REF!</v>
      </c>
      <c r="E169" s="29" t="e">
        <f ca="1">IF(C169="","",IF(#REF!="na",(D169/VLOOKUP(B169,Item_Table,5,FALSE)),(#REF!+#REF!+#REF!-#REF!)-TODAY()))</f>
        <v>#REF!</v>
      </c>
      <c r="F169" s="57" t="e">
        <f>List!#REF!</f>
        <v>#REF!</v>
      </c>
      <c r="G169" s="58" t="e">
        <f t="shared" si="2"/>
        <v>#REF!</v>
      </c>
      <c r="H169" s="37"/>
      <c r="I169" s="40"/>
      <c r="J169" s="36"/>
    </row>
    <row r="170" spans="1:11" x14ac:dyDescent="0.2">
      <c r="A170" s="24" t="e">
        <f>List!#REF!</f>
        <v>#REF!</v>
      </c>
      <c r="B170" s="24" t="e">
        <f>List!#REF!</f>
        <v>#REF!</v>
      </c>
      <c r="C170" s="43" t="e">
        <f>List!#REF!</f>
        <v>#REF!</v>
      </c>
      <c r="D170" s="29" t="e">
        <f>IF(C170="","",IF(#REF!="na","na",#REF!+#REF!+#REF!-VLOOKUP(B170,Item_Table,4,FALSE)))</f>
        <v>#REF!</v>
      </c>
      <c r="E170" s="29" t="e">
        <f ca="1">IF(C170="","",IF(#REF!="na",(D170/VLOOKUP(B170,Item_Table,5,FALSE)),(#REF!+#REF!+#REF!-#REF!)-TODAY()))</f>
        <v>#REF!</v>
      </c>
      <c r="F170" s="57" t="e">
        <f>List!#REF!</f>
        <v>#REF!</v>
      </c>
      <c r="G170" s="58" t="e">
        <f t="shared" si="2"/>
        <v>#REF!</v>
      </c>
      <c r="H170" s="36"/>
      <c r="I170" s="36"/>
      <c r="J170" s="36"/>
    </row>
    <row r="171" spans="1:11" x14ac:dyDescent="0.2">
      <c r="A171" s="24" t="e">
        <f>List!#REF!</f>
        <v>#REF!</v>
      </c>
      <c r="B171" s="24" t="e">
        <f>List!#REF!</f>
        <v>#REF!</v>
      </c>
      <c r="C171" s="43" t="e">
        <f>List!#REF!</f>
        <v>#REF!</v>
      </c>
      <c r="D171" s="29" t="e">
        <f>IF(C171="","",IF(#REF!="na","na",#REF!+#REF!+#REF!-VLOOKUP(B171,Item_Table,4,FALSE)))</f>
        <v>#REF!</v>
      </c>
      <c r="E171" s="29" t="e">
        <f ca="1">IF(C171="","",IF(#REF!="na",(D171/VLOOKUP(B171,Item_Table,5,FALSE)),(#REF!+#REF!+#REF!-#REF!)-TODAY()))</f>
        <v>#REF!</v>
      </c>
      <c r="F171" s="57" t="e">
        <f>List!#REF!</f>
        <v>#REF!</v>
      </c>
      <c r="G171" s="58" t="e">
        <f t="shared" si="2"/>
        <v>#REF!</v>
      </c>
      <c r="H171" s="37"/>
      <c r="I171" s="40"/>
      <c r="J171" s="36"/>
    </row>
    <row r="172" spans="1:11" x14ac:dyDescent="0.2">
      <c r="A172" s="24" t="e">
        <f>List!#REF!</f>
        <v>#REF!</v>
      </c>
      <c r="B172" s="24" t="e">
        <f>List!#REF!</f>
        <v>#REF!</v>
      </c>
      <c r="C172" s="43" t="e">
        <f>List!#REF!</f>
        <v>#REF!</v>
      </c>
      <c r="D172" s="29" t="e">
        <f>IF(C172="","",IF(#REF!="na","na",#REF!+#REF!+#REF!-VLOOKUP(B172,Item_Table,4,FALSE)))</f>
        <v>#REF!</v>
      </c>
      <c r="E172" s="29" t="e">
        <f ca="1">IF(C172="","",IF(#REF!="na",(D172/VLOOKUP(B172,Item_Table,5,FALSE)),(#REF!+#REF!+#REF!-#REF!)-TODAY()))</f>
        <v>#REF!</v>
      </c>
      <c r="F172" s="57" t="e">
        <f>List!#REF!</f>
        <v>#REF!</v>
      </c>
      <c r="G172" s="58" t="e">
        <f t="shared" si="2"/>
        <v>#REF!</v>
      </c>
      <c r="H172" s="37"/>
      <c r="I172" s="40"/>
      <c r="J172" s="36"/>
    </row>
    <row r="173" spans="1:11" x14ac:dyDescent="0.2">
      <c r="A173" s="24" t="e">
        <f>List!#REF!</f>
        <v>#REF!</v>
      </c>
      <c r="B173" s="24" t="e">
        <f>List!#REF!</f>
        <v>#REF!</v>
      </c>
      <c r="C173" s="43" t="e">
        <f>List!#REF!</f>
        <v>#REF!</v>
      </c>
      <c r="D173" s="29" t="e">
        <f>IF(C173="","",IF(#REF!="na","na",#REF!+#REF!+#REF!-VLOOKUP(B173,Item_Table,4,FALSE)))</f>
        <v>#REF!</v>
      </c>
      <c r="E173" s="29" t="e">
        <f ca="1">IF(C173="","",IF(#REF!="na",(D173/VLOOKUP(B173,Item_Table,5,FALSE)),(#REF!+#REF!+#REF!-#REF!)-TODAY()))</f>
        <v>#REF!</v>
      </c>
      <c r="F173" s="57" t="e">
        <f>List!#REF!</f>
        <v>#REF!</v>
      </c>
      <c r="G173" s="58" t="e">
        <f t="shared" si="2"/>
        <v>#REF!</v>
      </c>
      <c r="H173" s="37"/>
      <c r="I173" s="40"/>
      <c r="J173" s="36"/>
    </row>
    <row r="174" spans="1:11" x14ac:dyDescent="0.2">
      <c r="A174" s="24" t="e">
        <f>List!#REF!</f>
        <v>#REF!</v>
      </c>
      <c r="B174" s="24" t="e">
        <f>List!#REF!</f>
        <v>#REF!</v>
      </c>
      <c r="C174" s="43" t="e">
        <f>List!#REF!</f>
        <v>#REF!</v>
      </c>
      <c r="D174" s="29" t="e">
        <f>IF(C174="","",IF(#REF!="na","na",#REF!+#REF!+#REF!-VLOOKUP(B174,Item_Table,4,FALSE)))</f>
        <v>#REF!</v>
      </c>
      <c r="E174" s="29" t="e">
        <f ca="1">IF(C174="","",IF(#REF!="na",(D174/VLOOKUP(B174,Item_Table,5,FALSE)),(#REF!+#REF!+#REF!-#REF!)-TODAY()))</f>
        <v>#REF!</v>
      </c>
      <c r="F174" s="57" t="e">
        <f>List!#REF!</f>
        <v>#REF!</v>
      </c>
      <c r="G174" s="58" t="e">
        <f t="shared" si="2"/>
        <v>#REF!</v>
      </c>
      <c r="H174" s="37"/>
      <c r="I174" s="40"/>
      <c r="J174" s="36"/>
    </row>
    <row r="175" spans="1:11" x14ac:dyDescent="0.2">
      <c r="A175" s="24" t="e">
        <f>List!#REF!</f>
        <v>#REF!</v>
      </c>
      <c r="B175" s="24" t="e">
        <f>List!#REF!</f>
        <v>#REF!</v>
      </c>
      <c r="C175" s="43" t="e">
        <f>List!#REF!</f>
        <v>#REF!</v>
      </c>
      <c r="D175" s="29" t="e">
        <f>IF(C175="","",IF(#REF!="na","na",#REF!+#REF!+#REF!-VLOOKUP(B175,Item_Table,4,FALSE)))</f>
        <v>#REF!</v>
      </c>
      <c r="E175" s="29" t="e">
        <f ca="1">IF(C175="","",IF(#REF!="na",(D175/VLOOKUP(B175,Item_Table,5,FALSE)),(#REF!+#REF!+#REF!-#REF!)-TODAY()))</f>
        <v>#REF!</v>
      </c>
      <c r="F175" s="57" t="e">
        <f>List!#REF!</f>
        <v>#REF!</v>
      </c>
      <c r="G175" s="58" t="e">
        <f t="shared" si="2"/>
        <v>#REF!</v>
      </c>
      <c r="H175" s="37"/>
      <c r="I175" s="40"/>
      <c r="J175" s="36"/>
    </row>
    <row r="176" spans="1:11" x14ac:dyDescent="0.2">
      <c r="A176" s="24" t="e">
        <f>List!#REF!</f>
        <v>#REF!</v>
      </c>
      <c r="B176" s="24" t="e">
        <f>List!#REF!</f>
        <v>#REF!</v>
      </c>
      <c r="C176" s="43" t="e">
        <f>List!#REF!</f>
        <v>#REF!</v>
      </c>
      <c r="D176" s="29" t="e">
        <f>IF(C176="","",IF(#REF!="na","na",#REF!+#REF!+#REF!-VLOOKUP(B176,Item_Table,4,FALSE)))</f>
        <v>#REF!</v>
      </c>
      <c r="E176" s="29" t="e">
        <f ca="1">IF(C176="","",IF(#REF!="na",(D176/VLOOKUP(B176,Item_Table,5,FALSE)),(#REF!+#REF!+#REF!-#REF!)-TODAY()))</f>
        <v>#REF!</v>
      </c>
      <c r="F176" s="57" t="e">
        <f>List!#REF!</f>
        <v>#REF!</v>
      </c>
      <c r="G176" s="58" t="e">
        <f t="shared" si="2"/>
        <v>#REF!</v>
      </c>
      <c r="H176" s="37"/>
      <c r="I176" s="40"/>
      <c r="J176" s="36"/>
    </row>
    <row r="177" spans="1:10" x14ac:dyDescent="0.2">
      <c r="A177" s="24" t="e">
        <f>List!#REF!</f>
        <v>#REF!</v>
      </c>
      <c r="B177" s="24" t="e">
        <f>List!#REF!</f>
        <v>#REF!</v>
      </c>
      <c r="C177" s="43" t="e">
        <f>List!#REF!</f>
        <v>#REF!</v>
      </c>
      <c r="D177" s="29" t="e">
        <f>IF(C177="","",IF(#REF!="na","na",#REF!+#REF!+#REF!-VLOOKUP(B177,Item_Table,4,FALSE)))</f>
        <v>#REF!</v>
      </c>
      <c r="E177" s="29" t="e">
        <f ca="1">IF(C177="","",IF(#REF!="na",(D177/VLOOKUP(B177,Item_Table,5,FALSE)),(#REF!+#REF!+#REF!-#REF!)-TODAY()))</f>
        <v>#REF!</v>
      </c>
      <c r="F177" s="57" t="e">
        <f>List!#REF!</f>
        <v>#REF!</v>
      </c>
      <c r="G177" s="58" t="e">
        <f t="shared" si="2"/>
        <v>#REF!</v>
      </c>
      <c r="H177" s="37"/>
      <c r="I177" s="40"/>
      <c r="J177" s="36"/>
    </row>
    <row r="178" spans="1:10" x14ac:dyDescent="0.2">
      <c r="A178" s="24" t="e">
        <f>List!#REF!</f>
        <v>#REF!</v>
      </c>
      <c r="B178" s="24" t="e">
        <f>List!#REF!</f>
        <v>#REF!</v>
      </c>
      <c r="C178" s="43" t="e">
        <f>List!#REF!</f>
        <v>#REF!</v>
      </c>
      <c r="D178" s="29" t="e">
        <f>IF(C178="","",IF(#REF!="na","na",#REF!+#REF!+#REF!-VLOOKUP(B178,Item_Table,4,FALSE)))</f>
        <v>#REF!</v>
      </c>
      <c r="E178" s="29" t="e">
        <f ca="1">IF(C178="","",IF(#REF!="na",(D178/VLOOKUP(B178,Item_Table,5,FALSE)),(#REF!+#REF!+#REF!-#REF!)-TODAY()))</f>
        <v>#REF!</v>
      </c>
      <c r="F178" s="57" t="e">
        <f>List!#REF!</f>
        <v>#REF!</v>
      </c>
      <c r="G178" s="58" t="e">
        <f t="shared" si="2"/>
        <v>#REF!</v>
      </c>
      <c r="H178" s="37"/>
      <c r="I178" s="40"/>
      <c r="J178" s="36"/>
    </row>
    <row r="179" spans="1:10" x14ac:dyDescent="0.2">
      <c r="A179" s="24" t="e">
        <f>List!#REF!</f>
        <v>#REF!</v>
      </c>
      <c r="B179" s="24" t="e">
        <f>List!#REF!</f>
        <v>#REF!</v>
      </c>
      <c r="C179" s="43" t="e">
        <f>List!#REF!</f>
        <v>#REF!</v>
      </c>
      <c r="D179" s="29" t="e">
        <f>IF(C179="","",IF(#REF!="na","na",#REF!+#REF!+#REF!-VLOOKUP(B179,Item_Table,4,FALSE)))</f>
        <v>#REF!</v>
      </c>
      <c r="E179" s="29" t="e">
        <f ca="1">IF(C179="","",IF(#REF!="na",(D179/VLOOKUP(B179,Item_Table,5,FALSE)),(#REF!+#REF!+#REF!-#REF!)-TODAY()))</f>
        <v>#REF!</v>
      </c>
      <c r="F179" s="57" t="e">
        <f>List!#REF!</f>
        <v>#REF!</v>
      </c>
      <c r="G179" s="58" t="e">
        <f t="shared" si="2"/>
        <v>#REF!</v>
      </c>
      <c r="H179" s="37"/>
      <c r="I179" s="40"/>
      <c r="J179" s="36"/>
    </row>
    <row r="180" spans="1:10" x14ac:dyDescent="0.2">
      <c r="A180" s="24" t="e">
        <f>List!#REF!</f>
        <v>#REF!</v>
      </c>
      <c r="B180" s="24" t="e">
        <f>List!#REF!</f>
        <v>#REF!</v>
      </c>
      <c r="C180" s="43" t="e">
        <f>List!#REF!</f>
        <v>#REF!</v>
      </c>
      <c r="D180" s="29" t="e">
        <f>IF(C180="","",IF(#REF!="na","na",#REF!+#REF!+#REF!-VLOOKUP(B180,Item_Table,4,FALSE)))</f>
        <v>#REF!</v>
      </c>
      <c r="E180" s="29" t="e">
        <f ca="1">IF(C180="","",IF(#REF!="na",(D180/VLOOKUP(B180,Item_Table,5,FALSE)),(#REF!+#REF!+#REF!-#REF!)-TODAY()))</f>
        <v>#REF!</v>
      </c>
      <c r="F180" s="57" t="e">
        <f>List!#REF!</f>
        <v>#REF!</v>
      </c>
      <c r="G180" s="58" t="e">
        <f t="shared" si="2"/>
        <v>#REF!</v>
      </c>
      <c r="H180" s="37"/>
      <c r="I180" s="40"/>
      <c r="J180" s="36"/>
    </row>
    <row r="181" spans="1:10" x14ac:dyDescent="0.2">
      <c r="A181" s="24" t="e">
        <f>List!#REF!</f>
        <v>#REF!</v>
      </c>
      <c r="B181" s="24" t="e">
        <f>List!#REF!</f>
        <v>#REF!</v>
      </c>
      <c r="C181" s="43" t="e">
        <f>List!#REF!</f>
        <v>#REF!</v>
      </c>
      <c r="D181" s="29" t="e">
        <f>IF(C181="","",IF(#REF!="na","na",#REF!+#REF!+#REF!-VLOOKUP(B181,Item_Table,4,FALSE)))</f>
        <v>#REF!</v>
      </c>
      <c r="E181" s="29" t="e">
        <f ca="1">IF(C181="","",IF(#REF!="na",(D181/VLOOKUP(B181,Item_Table,5,FALSE)),(#REF!+#REF!+#REF!-#REF!)-TODAY()))</f>
        <v>#REF!</v>
      </c>
      <c r="F181" s="57" t="e">
        <f>List!#REF!</f>
        <v>#REF!</v>
      </c>
      <c r="G181" s="58" t="e">
        <f t="shared" si="2"/>
        <v>#REF!</v>
      </c>
      <c r="H181" s="37"/>
      <c r="I181" s="40"/>
      <c r="J181" s="36"/>
    </row>
    <row r="182" spans="1:10" x14ac:dyDescent="0.2">
      <c r="A182" s="24" t="e">
        <f>List!#REF!</f>
        <v>#REF!</v>
      </c>
      <c r="B182" s="24" t="e">
        <f>List!#REF!</f>
        <v>#REF!</v>
      </c>
      <c r="C182" s="43" t="e">
        <f>List!#REF!</f>
        <v>#REF!</v>
      </c>
      <c r="D182" s="29" t="e">
        <f>IF(C182="","",IF(#REF!="na","na",#REF!+#REF!+#REF!-VLOOKUP(B182,Item_Table,4,FALSE)))</f>
        <v>#REF!</v>
      </c>
      <c r="E182" s="29" t="e">
        <f ca="1">IF(C182="","",IF(#REF!="na",(D182/VLOOKUP(B182,Item_Table,5,FALSE)),(#REF!+#REF!+#REF!-#REF!)-TODAY()))</f>
        <v>#REF!</v>
      </c>
      <c r="F182" s="57" t="e">
        <f>List!#REF!</f>
        <v>#REF!</v>
      </c>
      <c r="G182" s="58" t="e">
        <f t="shared" si="2"/>
        <v>#REF!</v>
      </c>
      <c r="H182" s="37"/>
      <c r="I182" s="40"/>
      <c r="J182" s="36"/>
    </row>
    <row r="183" spans="1:10" x14ac:dyDescent="0.2">
      <c r="A183" s="24" t="e">
        <f>List!#REF!</f>
        <v>#REF!</v>
      </c>
      <c r="B183" s="24" t="e">
        <f>List!#REF!</f>
        <v>#REF!</v>
      </c>
      <c r="C183" s="43" t="e">
        <f>List!#REF!</f>
        <v>#REF!</v>
      </c>
      <c r="D183" s="29" t="e">
        <f>IF(C183="","",IF(#REF!="na","na",#REF!+#REF!+#REF!-VLOOKUP(B183,Item_Table,4,FALSE)))</f>
        <v>#REF!</v>
      </c>
      <c r="E183" s="29" t="e">
        <f ca="1">IF(C183="","",IF(#REF!="na",(D183/VLOOKUP(B183,Item_Table,5,FALSE)),(#REF!+#REF!+#REF!-#REF!)-TODAY()))</f>
        <v>#REF!</v>
      </c>
      <c r="F183" s="57" t="e">
        <f>List!#REF!</f>
        <v>#REF!</v>
      </c>
      <c r="G183" s="58" t="e">
        <f t="shared" si="2"/>
        <v>#REF!</v>
      </c>
      <c r="H183" s="37"/>
      <c r="I183" s="40"/>
      <c r="J183" s="36"/>
    </row>
    <row r="184" spans="1:10" x14ac:dyDescent="0.2">
      <c r="A184" s="24" t="e">
        <f>List!#REF!</f>
        <v>#REF!</v>
      </c>
      <c r="B184" s="24" t="e">
        <f>List!#REF!</f>
        <v>#REF!</v>
      </c>
      <c r="C184" s="43" t="e">
        <f>List!#REF!</f>
        <v>#REF!</v>
      </c>
      <c r="D184" s="29" t="e">
        <f>IF(C184="","",IF(#REF!="na","na",#REF!+#REF!+#REF!-VLOOKUP(B184,Item_Table,4,FALSE)))</f>
        <v>#REF!</v>
      </c>
      <c r="E184" s="29" t="e">
        <f ca="1">IF(C184="","",IF(#REF!="na",(D184/VLOOKUP(B184,Item_Table,5,FALSE)),(#REF!+#REF!+#REF!-#REF!)-TODAY()))</f>
        <v>#REF!</v>
      </c>
      <c r="F184" s="57" t="e">
        <f>List!#REF!</f>
        <v>#REF!</v>
      </c>
      <c r="G184" s="58" t="e">
        <f t="shared" si="2"/>
        <v>#REF!</v>
      </c>
      <c r="H184" s="37"/>
      <c r="I184" s="40"/>
      <c r="J184" s="36"/>
    </row>
    <row r="185" spans="1:10" x14ac:dyDescent="0.2">
      <c r="A185" s="24" t="e">
        <f>List!#REF!</f>
        <v>#REF!</v>
      </c>
      <c r="B185" s="24" t="e">
        <f>List!#REF!</f>
        <v>#REF!</v>
      </c>
      <c r="C185" s="43" t="e">
        <f>List!#REF!</f>
        <v>#REF!</v>
      </c>
      <c r="D185" s="29" t="e">
        <f>IF(C185="","",IF(#REF!="na","na",#REF!+#REF!+#REF!-VLOOKUP(B185,Item_Table,4,FALSE)))</f>
        <v>#REF!</v>
      </c>
      <c r="E185" s="29" t="e">
        <f ca="1">IF(C185="","",IF(#REF!="na",(D185/VLOOKUP(B185,Item_Table,5,FALSE)),(#REF!+#REF!+#REF!-#REF!)-TODAY()))</f>
        <v>#REF!</v>
      </c>
      <c r="F185" s="57" t="e">
        <f>List!#REF!</f>
        <v>#REF!</v>
      </c>
      <c r="G185" s="58" t="e">
        <f t="shared" si="2"/>
        <v>#REF!</v>
      </c>
      <c r="H185" s="37"/>
      <c r="I185" s="40"/>
      <c r="J185" s="36"/>
    </row>
    <row r="186" spans="1:10" x14ac:dyDescent="0.2">
      <c r="A186" s="24" t="e">
        <f>List!#REF!</f>
        <v>#REF!</v>
      </c>
      <c r="B186" s="24" t="e">
        <f>List!#REF!</f>
        <v>#REF!</v>
      </c>
      <c r="C186" s="43" t="e">
        <f>List!#REF!</f>
        <v>#REF!</v>
      </c>
      <c r="D186" s="29" t="e">
        <f>IF(C186="","",IF(#REF!="na","na",#REF!+#REF!+#REF!-VLOOKUP(B186,Item_Table,4,FALSE)))</f>
        <v>#REF!</v>
      </c>
      <c r="E186" s="29" t="e">
        <f ca="1">IF(C186="","",IF(#REF!="na",(D186/VLOOKUP(B186,Item_Table,5,FALSE)),(#REF!+#REF!+#REF!-#REF!)-TODAY()))</f>
        <v>#REF!</v>
      </c>
      <c r="F186" s="57" t="e">
        <f>List!#REF!</f>
        <v>#REF!</v>
      </c>
      <c r="G186" s="58" t="e">
        <f t="shared" si="2"/>
        <v>#REF!</v>
      </c>
      <c r="H186" s="37"/>
      <c r="I186" s="40"/>
      <c r="J186" s="36"/>
    </row>
    <row r="187" spans="1:10" x14ac:dyDescent="0.2">
      <c r="A187" s="24" t="e">
        <f>List!#REF!</f>
        <v>#REF!</v>
      </c>
      <c r="B187" s="24" t="e">
        <f>List!#REF!</f>
        <v>#REF!</v>
      </c>
      <c r="C187" s="43" t="e">
        <f>List!#REF!</f>
        <v>#REF!</v>
      </c>
      <c r="D187" s="29" t="e">
        <f>IF(C187="","",IF(#REF!="na","na",#REF!+#REF!+#REF!-VLOOKUP(B187,Item_Table,4,FALSE)))</f>
        <v>#REF!</v>
      </c>
      <c r="E187" s="29" t="e">
        <f ca="1">IF(C187="","",IF(#REF!="na",(D187/VLOOKUP(B187,Item_Table,5,FALSE)),(#REF!+#REF!+#REF!-#REF!)-TODAY()))</f>
        <v>#REF!</v>
      </c>
      <c r="F187" s="57" t="e">
        <f>List!#REF!</f>
        <v>#REF!</v>
      </c>
      <c r="G187" s="58" t="e">
        <f t="shared" si="2"/>
        <v>#REF!</v>
      </c>
      <c r="H187" s="37"/>
      <c r="I187" s="40"/>
      <c r="J187" s="36"/>
    </row>
    <row r="188" spans="1:10" x14ac:dyDescent="0.2">
      <c r="A188" s="24" t="e">
        <f>List!#REF!</f>
        <v>#REF!</v>
      </c>
      <c r="B188" s="24" t="e">
        <f>List!#REF!</f>
        <v>#REF!</v>
      </c>
      <c r="C188" s="43" t="e">
        <f>List!#REF!</f>
        <v>#REF!</v>
      </c>
      <c r="D188" s="29" t="e">
        <f>IF(C188="","",IF(#REF!="na","na",#REF!+#REF!+#REF!-VLOOKUP(B188,Item_Table,4,FALSE)))</f>
        <v>#REF!</v>
      </c>
      <c r="E188" s="29" t="e">
        <f ca="1">IF(C188="","",IF(#REF!="na",(D188/VLOOKUP(B188,Item_Table,5,FALSE)),(#REF!+#REF!+#REF!-#REF!)-TODAY()))</f>
        <v>#REF!</v>
      </c>
      <c r="F188" s="57" t="e">
        <f>List!#REF!</f>
        <v>#REF!</v>
      </c>
      <c r="G188" s="58" t="e">
        <f t="shared" si="2"/>
        <v>#REF!</v>
      </c>
      <c r="H188" s="37"/>
      <c r="I188" s="40"/>
      <c r="J188" s="36"/>
    </row>
    <row r="189" spans="1:10" x14ac:dyDescent="0.2">
      <c r="A189" s="24" t="e">
        <f>List!#REF!</f>
        <v>#REF!</v>
      </c>
      <c r="B189" s="24" t="e">
        <f>List!#REF!</f>
        <v>#REF!</v>
      </c>
      <c r="C189" s="43" t="e">
        <f>List!#REF!</f>
        <v>#REF!</v>
      </c>
      <c r="D189" s="29" t="e">
        <f>IF(C189="","",IF(#REF!="na","na",#REF!+#REF!+#REF!-VLOOKUP(B189,Item_Table,4,FALSE)))</f>
        <v>#REF!</v>
      </c>
      <c r="E189" s="29" t="e">
        <f ca="1">IF(C189="","",IF(#REF!="na",(D189/VLOOKUP(B189,Item_Table,5,FALSE)),(#REF!+#REF!+#REF!-#REF!)-TODAY()))</f>
        <v>#REF!</v>
      </c>
      <c r="F189" s="57" t="e">
        <f>List!#REF!</f>
        <v>#REF!</v>
      </c>
      <c r="G189" s="58" t="e">
        <f t="shared" si="2"/>
        <v>#REF!</v>
      </c>
      <c r="H189" s="37"/>
      <c r="I189" s="40"/>
      <c r="J189" s="36"/>
    </row>
    <row r="190" spans="1:10" x14ac:dyDescent="0.2">
      <c r="A190" s="24" t="e">
        <f>List!#REF!</f>
        <v>#REF!</v>
      </c>
      <c r="B190" s="24" t="e">
        <f>List!#REF!</f>
        <v>#REF!</v>
      </c>
      <c r="C190" s="43" t="e">
        <f>List!#REF!</f>
        <v>#REF!</v>
      </c>
      <c r="D190" s="29" t="e">
        <f>IF(C190="","",IF(#REF!="na","na",#REF!+#REF!+#REF!-VLOOKUP(B190,Item_Table,4,FALSE)))</f>
        <v>#REF!</v>
      </c>
      <c r="E190" s="29" t="e">
        <f ca="1">IF(C190="","",IF(#REF!="na",(D190/VLOOKUP(B190,Item_Table,5,FALSE)),(#REF!+#REF!+#REF!-#REF!)-TODAY()))</f>
        <v>#REF!</v>
      </c>
      <c r="F190" s="57" t="e">
        <f>List!#REF!</f>
        <v>#REF!</v>
      </c>
      <c r="G190" s="58" t="e">
        <f t="shared" si="2"/>
        <v>#REF!</v>
      </c>
      <c r="H190" s="37"/>
      <c r="I190" s="40"/>
      <c r="J190" s="36"/>
    </row>
    <row r="191" spans="1:10" x14ac:dyDescent="0.2">
      <c r="A191" s="24" t="e">
        <f>List!#REF!</f>
        <v>#REF!</v>
      </c>
      <c r="B191" s="24" t="e">
        <f>List!#REF!</f>
        <v>#REF!</v>
      </c>
      <c r="C191" s="43" t="e">
        <f>List!#REF!</f>
        <v>#REF!</v>
      </c>
      <c r="D191" s="29" t="e">
        <f>IF(C191="","",IF(#REF!="na","na",#REF!+#REF!+#REF!-VLOOKUP(B191,Item_Table,4,FALSE)))</f>
        <v>#REF!</v>
      </c>
      <c r="E191" s="29" t="e">
        <f ca="1">IF(C191="","",IF(#REF!="na",(D191/VLOOKUP(B191,Item_Table,5,FALSE)),(#REF!+#REF!+#REF!-#REF!)-TODAY()))</f>
        <v>#REF!</v>
      </c>
      <c r="F191" s="57" t="e">
        <f>List!#REF!</f>
        <v>#REF!</v>
      </c>
      <c r="G191" s="58" t="e">
        <f t="shared" si="2"/>
        <v>#REF!</v>
      </c>
      <c r="H191" s="37"/>
      <c r="I191" s="40"/>
      <c r="J191" s="36"/>
    </row>
    <row r="192" spans="1:10" x14ac:dyDescent="0.2">
      <c r="A192" s="24" t="e">
        <f>List!#REF!</f>
        <v>#REF!</v>
      </c>
      <c r="B192" s="24" t="e">
        <f>List!#REF!</f>
        <v>#REF!</v>
      </c>
      <c r="C192" s="43" t="e">
        <f>List!#REF!</f>
        <v>#REF!</v>
      </c>
      <c r="D192" s="29" t="e">
        <f>IF(C192="","",IF(#REF!="na","na",#REF!+#REF!+#REF!-VLOOKUP(B192,Item_Table,4,FALSE)))</f>
        <v>#REF!</v>
      </c>
      <c r="E192" s="29" t="e">
        <f ca="1">IF(C192="","",IF(#REF!="na",(D192/VLOOKUP(B192,Item_Table,5,FALSE)),(#REF!+#REF!+#REF!-#REF!)-TODAY()))</f>
        <v>#REF!</v>
      </c>
      <c r="F192" s="57" t="e">
        <f>List!#REF!</f>
        <v>#REF!</v>
      </c>
      <c r="G192" s="58" t="e">
        <f t="shared" si="2"/>
        <v>#REF!</v>
      </c>
      <c r="H192" s="37"/>
      <c r="I192" s="40"/>
      <c r="J192" s="36"/>
    </row>
    <row r="193" spans="1:10" x14ac:dyDescent="0.2">
      <c r="A193" s="24" t="e">
        <f>List!#REF!</f>
        <v>#REF!</v>
      </c>
      <c r="B193" s="24" t="e">
        <f>List!#REF!</f>
        <v>#REF!</v>
      </c>
      <c r="C193" s="43" t="e">
        <f>List!#REF!</f>
        <v>#REF!</v>
      </c>
      <c r="D193" s="29" t="e">
        <f>IF(C193="","",IF(#REF!="na","na",#REF!+#REF!+#REF!-VLOOKUP(B193,Item_Table,4,FALSE)))</f>
        <v>#REF!</v>
      </c>
      <c r="E193" s="29" t="e">
        <f ca="1">IF(C193="","",IF(#REF!="na",(D193/VLOOKUP(B193,Item_Table,5,FALSE)),(#REF!+#REF!+#REF!-#REF!)-TODAY()))</f>
        <v>#REF!</v>
      </c>
      <c r="F193" s="57" t="e">
        <f>List!#REF!</f>
        <v>#REF!</v>
      </c>
      <c r="G193" s="58" t="e">
        <f t="shared" si="2"/>
        <v>#REF!</v>
      </c>
      <c r="H193" s="37"/>
      <c r="I193" s="40"/>
      <c r="J193" s="36"/>
    </row>
    <row r="194" spans="1:10" x14ac:dyDescent="0.2">
      <c r="A194" s="24" t="e">
        <f>List!#REF!</f>
        <v>#REF!</v>
      </c>
      <c r="B194" s="24" t="e">
        <f>List!#REF!</f>
        <v>#REF!</v>
      </c>
      <c r="C194" s="43" t="e">
        <f>List!#REF!</f>
        <v>#REF!</v>
      </c>
      <c r="D194" s="29" t="e">
        <f>IF(C194="","",IF(#REF!="na","na",#REF!+#REF!+#REF!-VLOOKUP(B194,Item_Table,4,FALSE)))</f>
        <v>#REF!</v>
      </c>
      <c r="E194" s="29" t="e">
        <f ca="1">IF(C194="","",IF(#REF!="na",(D194/VLOOKUP(B194,Item_Table,5,FALSE)),(#REF!+#REF!+#REF!-#REF!)-TODAY()))</f>
        <v>#REF!</v>
      </c>
      <c r="F194" s="57" t="e">
        <f>List!#REF!</f>
        <v>#REF!</v>
      </c>
      <c r="G194" s="58" t="e">
        <f t="shared" ref="G194:G257" si="3">IF(C194=0,"",YEAR(F194)&amp;"-"&amp;TEXT(WEEKNUM(F194,1),"0#"))</f>
        <v>#REF!</v>
      </c>
      <c r="H194" s="36"/>
      <c r="I194" s="36"/>
      <c r="J194" s="36"/>
    </row>
    <row r="195" spans="1:10" x14ac:dyDescent="0.2">
      <c r="A195" s="24" t="e">
        <f>List!#REF!</f>
        <v>#REF!</v>
      </c>
      <c r="B195" s="24" t="e">
        <f>List!#REF!</f>
        <v>#REF!</v>
      </c>
      <c r="C195" s="43" t="e">
        <f>List!#REF!</f>
        <v>#REF!</v>
      </c>
      <c r="D195" s="29" t="e">
        <f>IF(C195="","",IF(#REF!="na","na",#REF!+#REF!+#REF!-VLOOKUP(B195,Item_Table,4,FALSE)))</f>
        <v>#REF!</v>
      </c>
      <c r="E195" s="29" t="e">
        <f ca="1">IF(C195="","",IF(#REF!="na",(D195/VLOOKUP(B195,Item_Table,5,FALSE)),(#REF!+#REF!+#REF!-#REF!)-TODAY()))</f>
        <v>#REF!</v>
      </c>
      <c r="F195" s="57" t="e">
        <f>List!#REF!</f>
        <v>#REF!</v>
      </c>
      <c r="G195" s="58" t="e">
        <f t="shared" si="3"/>
        <v>#REF!</v>
      </c>
      <c r="H195" s="37"/>
      <c r="I195" s="40"/>
      <c r="J195" s="36"/>
    </row>
    <row r="196" spans="1:10" x14ac:dyDescent="0.2">
      <c r="A196" s="24" t="e">
        <f>List!#REF!</f>
        <v>#REF!</v>
      </c>
      <c r="B196" s="24" t="e">
        <f>List!#REF!</f>
        <v>#REF!</v>
      </c>
      <c r="C196" s="43" t="e">
        <f>List!#REF!</f>
        <v>#REF!</v>
      </c>
      <c r="D196" s="29" t="e">
        <f>IF(C196="","",IF(#REF!="na","na",#REF!+#REF!+#REF!-VLOOKUP(B196,Item_Table,4,FALSE)))</f>
        <v>#REF!</v>
      </c>
      <c r="E196" s="29" t="e">
        <f ca="1">IF(C196="","",IF(#REF!="na",(D196/VLOOKUP(B196,Item_Table,5,FALSE)),(#REF!+#REF!+#REF!-#REF!)-TODAY()))</f>
        <v>#REF!</v>
      </c>
      <c r="F196" s="57" t="e">
        <f>List!#REF!</f>
        <v>#REF!</v>
      </c>
      <c r="G196" s="58" t="e">
        <f t="shared" si="3"/>
        <v>#REF!</v>
      </c>
      <c r="H196" s="37"/>
      <c r="I196" s="40"/>
      <c r="J196" s="36"/>
    </row>
    <row r="197" spans="1:10" x14ac:dyDescent="0.2">
      <c r="A197" s="24" t="e">
        <f>List!#REF!</f>
        <v>#REF!</v>
      </c>
      <c r="B197" s="24" t="e">
        <f>List!#REF!</f>
        <v>#REF!</v>
      </c>
      <c r="C197" s="43" t="e">
        <f>List!#REF!</f>
        <v>#REF!</v>
      </c>
      <c r="D197" s="29" t="e">
        <f>IF(C197="","",IF(#REF!="na","na",#REF!+#REF!+#REF!-VLOOKUP(B197,Item_Table,4,FALSE)))</f>
        <v>#REF!</v>
      </c>
      <c r="E197" s="29" t="e">
        <f ca="1">IF(C197="","",IF(#REF!="na",(D197/VLOOKUP(B197,Item_Table,5,FALSE)),(#REF!+#REF!+#REF!-#REF!)-TODAY()))</f>
        <v>#REF!</v>
      </c>
      <c r="F197" s="57" t="e">
        <f>List!#REF!</f>
        <v>#REF!</v>
      </c>
      <c r="G197" s="58" t="e">
        <f t="shared" si="3"/>
        <v>#REF!</v>
      </c>
      <c r="H197" s="37"/>
      <c r="I197" s="40"/>
      <c r="J197" s="36"/>
    </row>
    <row r="198" spans="1:10" x14ac:dyDescent="0.2">
      <c r="A198" s="24" t="e">
        <f>List!#REF!</f>
        <v>#REF!</v>
      </c>
      <c r="B198" s="24" t="e">
        <f>List!#REF!</f>
        <v>#REF!</v>
      </c>
      <c r="C198" s="43" t="e">
        <f>List!#REF!</f>
        <v>#REF!</v>
      </c>
      <c r="D198" s="29" t="e">
        <f>IF(C198="","",IF(#REF!="na","na",#REF!+#REF!+#REF!-VLOOKUP(B198,Item_Table,4,FALSE)))</f>
        <v>#REF!</v>
      </c>
      <c r="E198" s="29" t="e">
        <f ca="1">IF(C198="","",IF(#REF!="na",(D198/VLOOKUP(B198,Item_Table,5,FALSE)),(#REF!+#REF!+#REF!-#REF!)-TODAY()))</f>
        <v>#REF!</v>
      </c>
      <c r="F198" s="57" t="e">
        <f>List!#REF!</f>
        <v>#REF!</v>
      </c>
      <c r="G198" s="58" t="e">
        <f t="shared" si="3"/>
        <v>#REF!</v>
      </c>
      <c r="H198" s="37"/>
      <c r="I198" s="40"/>
      <c r="J198" s="36"/>
    </row>
    <row r="199" spans="1:10" x14ac:dyDescent="0.2">
      <c r="A199" s="24" t="e">
        <f>List!#REF!</f>
        <v>#REF!</v>
      </c>
      <c r="B199" s="24" t="e">
        <f>List!#REF!</f>
        <v>#REF!</v>
      </c>
      <c r="C199" s="43" t="e">
        <f>List!#REF!</f>
        <v>#REF!</v>
      </c>
      <c r="D199" s="29" t="e">
        <f>IF(C199="","",IF(#REF!="na","na",#REF!+#REF!+#REF!-VLOOKUP(B199,Item_Table,4,FALSE)))</f>
        <v>#REF!</v>
      </c>
      <c r="E199" s="29" t="e">
        <f ca="1">IF(C199="","",IF(#REF!="na",(D199/VLOOKUP(B199,Item_Table,5,FALSE)),(#REF!+#REF!+#REF!-#REF!)-TODAY()))</f>
        <v>#REF!</v>
      </c>
      <c r="F199" s="57" t="e">
        <f>List!#REF!</f>
        <v>#REF!</v>
      </c>
      <c r="G199" s="58" t="e">
        <f t="shared" si="3"/>
        <v>#REF!</v>
      </c>
      <c r="H199" s="37"/>
      <c r="I199" s="40"/>
      <c r="J199" s="36"/>
    </row>
    <row r="200" spans="1:10" x14ac:dyDescent="0.2">
      <c r="A200" s="24" t="e">
        <f>List!#REF!</f>
        <v>#REF!</v>
      </c>
      <c r="B200" s="24" t="e">
        <f>List!#REF!</f>
        <v>#REF!</v>
      </c>
      <c r="C200" s="43" t="e">
        <f>List!#REF!</f>
        <v>#REF!</v>
      </c>
      <c r="D200" s="29" t="e">
        <f>IF(C200="","",IF(#REF!="na","na",#REF!+#REF!+#REF!-VLOOKUP(B200,Item_Table,4,FALSE)))</f>
        <v>#REF!</v>
      </c>
      <c r="E200" s="29" t="e">
        <f ca="1">IF(C200="","",IF(#REF!="na",(D200/VLOOKUP(B200,Item_Table,5,FALSE)),(#REF!+#REF!+#REF!-#REF!)-TODAY()))</f>
        <v>#REF!</v>
      </c>
      <c r="F200" s="57" t="e">
        <f>List!#REF!</f>
        <v>#REF!</v>
      </c>
      <c r="G200" s="58" t="e">
        <f t="shared" si="3"/>
        <v>#REF!</v>
      </c>
      <c r="H200" s="37"/>
      <c r="I200" s="40"/>
      <c r="J200" s="36"/>
    </row>
    <row r="201" spans="1:10" x14ac:dyDescent="0.2">
      <c r="A201" s="24" t="e">
        <f>List!#REF!</f>
        <v>#REF!</v>
      </c>
      <c r="B201" s="24" t="e">
        <f>List!#REF!</f>
        <v>#REF!</v>
      </c>
      <c r="C201" s="43" t="e">
        <f>List!#REF!</f>
        <v>#REF!</v>
      </c>
      <c r="D201" s="29" t="e">
        <f>IF(C201="","",IF(#REF!="na","na",#REF!+#REF!+#REF!-VLOOKUP(B201,Item_Table,4,FALSE)))</f>
        <v>#REF!</v>
      </c>
      <c r="E201" s="29" t="e">
        <f ca="1">IF(C201="","",IF(#REF!="na",(D201/VLOOKUP(B201,Item_Table,5,FALSE)),(#REF!+#REF!+#REF!-#REF!)-TODAY()))</f>
        <v>#REF!</v>
      </c>
      <c r="F201" s="57" t="e">
        <f>List!#REF!</f>
        <v>#REF!</v>
      </c>
      <c r="G201" s="58" t="e">
        <f t="shared" si="3"/>
        <v>#REF!</v>
      </c>
      <c r="H201" s="37"/>
      <c r="I201" s="40"/>
      <c r="J201" s="36"/>
    </row>
    <row r="202" spans="1:10" x14ac:dyDescent="0.2">
      <c r="A202" s="24" t="e">
        <f>List!#REF!</f>
        <v>#REF!</v>
      </c>
      <c r="B202" s="24" t="e">
        <f>List!#REF!</f>
        <v>#REF!</v>
      </c>
      <c r="C202" s="43" t="e">
        <f>List!#REF!</f>
        <v>#REF!</v>
      </c>
      <c r="D202" s="29" t="e">
        <f>IF(C202="","",IF(#REF!="na","na",#REF!+#REF!+#REF!-VLOOKUP(B202,Item_Table,4,FALSE)))</f>
        <v>#REF!</v>
      </c>
      <c r="E202" s="29" t="e">
        <f ca="1">IF(C202="","",IF(#REF!="na",(D202/VLOOKUP(B202,Item_Table,5,FALSE)),(#REF!+#REF!+#REF!-#REF!)-TODAY()))</f>
        <v>#REF!</v>
      </c>
      <c r="F202" s="57" t="e">
        <f>List!#REF!</f>
        <v>#REF!</v>
      </c>
      <c r="G202" s="58" t="e">
        <f t="shared" si="3"/>
        <v>#REF!</v>
      </c>
      <c r="H202" s="37"/>
      <c r="I202" s="40"/>
      <c r="J202" s="36"/>
    </row>
    <row r="203" spans="1:10" x14ac:dyDescent="0.2">
      <c r="A203" s="24" t="e">
        <f>List!#REF!</f>
        <v>#REF!</v>
      </c>
      <c r="B203" s="24" t="e">
        <f>List!#REF!</f>
        <v>#REF!</v>
      </c>
      <c r="C203" s="43" t="e">
        <f>List!#REF!</f>
        <v>#REF!</v>
      </c>
      <c r="D203" s="29" t="e">
        <f>IF(C203="","",IF(#REF!="na","na",#REF!+#REF!+#REF!-VLOOKUP(B203,Item_Table,4,FALSE)))</f>
        <v>#REF!</v>
      </c>
      <c r="E203" s="29" t="e">
        <f ca="1">IF(C203="","",IF(#REF!="na",(D203/VLOOKUP(B203,Item_Table,5,FALSE)),(#REF!+#REF!+#REF!-#REF!)-TODAY()))</f>
        <v>#REF!</v>
      </c>
      <c r="F203" s="57" t="e">
        <f>List!#REF!</f>
        <v>#REF!</v>
      </c>
      <c r="G203" s="58" t="e">
        <f t="shared" si="3"/>
        <v>#REF!</v>
      </c>
      <c r="H203" s="37"/>
      <c r="I203" s="40"/>
      <c r="J203" s="36"/>
    </row>
    <row r="204" spans="1:10" x14ac:dyDescent="0.2">
      <c r="A204" s="24" t="e">
        <f>List!#REF!</f>
        <v>#REF!</v>
      </c>
      <c r="B204" s="24" t="e">
        <f>List!#REF!</f>
        <v>#REF!</v>
      </c>
      <c r="C204" s="43" t="e">
        <f>List!#REF!</f>
        <v>#REF!</v>
      </c>
      <c r="D204" s="29" t="e">
        <f>IF(C204="","",IF(#REF!="na","na",#REF!+#REF!+#REF!-VLOOKUP(B204,Item_Table,4,FALSE)))</f>
        <v>#REF!</v>
      </c>
      <c r="E204" s="29" t="e">
        <f ca="1">IF(C204="","",IF(#REF!="na",(D204/VLOOKUP(B204,Item_Table,5,FALSE)),(#REF!+#REF!+#REF!-#REF!)-TODAY()))</f>
        <v>#REF!</v>
      </c>
      <c r="F204" s="57" t="e">
        <f>List!#REF!</f>
        <v>#REF!</v>
      </c>
      <c r="G204" s="58" t="e">
        <f t="shared" si="3"/>
        <v>#REF!</v>
      </c>
      <c r="H204" s="37"/>
      <c r="I204" s="40"/>
      <c r="J204" s="36"/>
    </row>
    <row r="205" spans="1:10" x14ac:dyDescent="0.2">
      <c r="A205" s="24" t="e">
        <f>List!#REF!</f>
        <v>#REF!</v>
      </c>
      <c r="B205" s="24" t="e">
        <f>List!#REF!</f>
        <v>#REF!</v>
      </c>
      <c r="C205" s="43" t="e">
        <f>List!#REF!</f>
        <v>#REF!</v>
      </c>
      <c r="D205" s="29" t="e">
        <f>IF(C205="","",IF(#REF!="na","na",#REF!+#REF!+#REF!-VLOOKUP(B205,Item_Table,4,FALSE)))</f>
        <v>#REF!</v>
      </c>
      <c r="E205" s="29" t="e">
        <f ca="1">IF(C205="","",IF(#REF!="na",(D205/VLOOKUP(B205,Item_Table,5,FALSE)),(#REF!+#REF!+#REF!-#REF!)-TODAY()))</f>
        <v>#REF!</v>
      </c>
      <c r="F205" s="57" t="e">
        <f>List!#REF!</f>
        <v>#REF!</v>
      </c>
      <c r="G205" s="58" t="e">
        <f t="shared" si="3"/>
        <v>#REF!</v>
      </c>
      <c r="H205" s="37"/>
      <c r="I205" s="40"/>
      <c r="J205" s="36"/>
    </row>
    <row r="206" spans="1:10" x14ac:dyDescent="0.2">
      <c r="A206" s="24" t="e">
        <f>List!#REF!</f>
        <v>#REF!</v>
      </c>
      <c r="B206" s="24" t="e">
        <f>List!#REF!</f>
        <v>#REF!</v>
      </c>
      <c r="C206" s="43" t="e">
        <f>List!#REF!</f>
        <v>#REF!</v>
      </c>
      <c r="D206" s="29" t="e">
        <f>IF(C206="","",IF(#REF!="na","na",#REF!+#REF!+#REF!-VLOOKUP(B206,Item_Table,4,FALSE)))</f>
        <v>#REF!</v>
      </c>
      <c r="E206" s="29" t="e">
        <f ca="1">IF(C206="","",IF(#REF!="na",(D206/VLOOKUP(B206,Item_Table,5,FALSE)),(#REF!+#REF!+#REF!-#REF!)-TODAY()))</f>
        <v>#REF!</v>
      </c>
      <c r="F206" s="57" t="e">
        <f>List!#REF!</f>
        <v>#REF!</v>
      </c>
      <c r="G206" s="58" t="e">
        <f t="shared" si="3"/>
        <v>#REF!</v>
      </c>
      <c r="H206" s="37"/>
      <c r="I206" s="40"/>
      <c r="J206" s="36"/>
    </row>
    <row r="207" spans="1:10" x14ac:dyDescent="0.2">
      <c r="A207" s="24" t="e">
        <f>List!#REF!</f>
        <v>#REF!</v>
      </c>
      <c r="B207" s="24" t="e">
        <f>List!#REF!</f>
        <v>#REF!</v>
      </c>
      <c r="C207" s="43" t="e">
        <f>List!#REF!</f>
        <v>#REF!</v>
      </c>
      <c r="D207" s="29" t="e">
        <f>IF(C207="","",IF(#REF!="na","na",#REF!+#REF!+#REF!-VLOOKUP(B207,Item_Table,4,FALSE)))</f>
        <v>#REF!</v>
      </c>
      <c r="E207" s="29" t="e">
        <f ca="1">IF(C207="","",IF(#REF!="na",(D207/VLOOKUP(B207,Item_Table,5,FALSE)),(#REF!+#REF!+#REF!-#REF!)-TODAY()))</f>
        <v>#REF!</v>
      </c>
      <c r="F207" s="57" t="e">
        <f>List!#REF!</f>
        <v>#REF!</v>
      </c>
      <c r="G207" s="58" t="e">
        <f t="shared" si="3"/>
        <v>#REF!</v>
      </c>
      <c r="H207" s="37"/>
      <c r="I207" s="40"/>
      <c r="J207" s="36"/>
    </row>
    <row r="208" spans="1:10" x14ac:dyDescent="0.2">
      <c r="A208" s="24" t="e">
        <f>List!#REF!</f>
        <v>#REF!</v>
      </c>
      <c r="B208" s="24" t="e">
        <f>List!#REF!</f>
        <v>#REF!</v>
      </c>
      <c r="C208" s="43" t="e">
        <f>List!#REF!</f>
        <v>#REF!</v>
      </c>
      <c r="D208" s="29" t="e">
        <f>IF(C208="","",IF(#REF!="na","na",#REF!+#REF!+#REF!-VLOOKUP(B208,Item_Table,4,FALSE)))</f>
        <v>#REF!</v>
      </c>
      <c r="E208" s="29" t="e">
        <f ca="1">IF(C208="","",IF(#REF!="na",(D208/VLOOKUP(B208,Item_Table,5,FALSE)),(#REF!+#REF!+#REF!-#REF!)-TODAY()))</f>
        <v>#REF!</v>
      </c>
      <c r="F208" s="57" t="e">
        <f>List!#REF!</f>
        <v>#REF!</v>
      </c>
      <c r="G208" s="58" t="e">
        <f t="shared" si="3"/>
        <v>#REF!</v>
      </c>
      <c r="H208" s="37"/>
      <c r="I208" s="40"/>
      <c r="J208" s="36"/>
    </row>
    <row r="209" spans="1:10" x14ac:dyDescent="0.2">
      <c r="A209" s="24" t="e">
        <f>List!#REF!</f>
        <v>#REF!</v>
      </c>
      <c r="B209" s="24" t="e">
        <f>List!#REF!</f>
        <v>#REF!</v>
      </c>
      <c r="C209" s="43" t="e">
        <f>List!#REF!</f>
        <v>#REF!</v>
      </c>
      <c r="D209" s="29" t="e">
        <f>IF(C209="","",IF(#REF!="na","na",#REF!+#REF!+#REF!-VLOOKUP(B209,Item_Table,4,FALSE)))</f>
        <v>#REF!</v>
      </c>
      <c r="E209" s="29" t="e">
        <f ca="1">IF(C209="","",IF(#REF!="na",(D209/VLOOKUP(B209,Item_Table,5,FALSE)),(#REF!+#REF!+#REF!-#REF!)-TODAY()))</f>
        <v>#REF!</v>
      </c>
      <c r="F209" s="57" t="e">
        <f>List!#REF!</f>
        <v>#REF!</v>
      </c>
      <c r="G209" s="58" t="e">
        <f t="shared" si="3"/>
        <v>#REF!</v>
      </c>
      <c r="H209" s="37"/>
      <c r="I209" s="40"/>
      <c r="J209" s="36"/>
    </row>
    <row r="210" spans="1:10" x14ac:dyDescent="0.2">
      <c r="A210" s="24" t="e">
        <f>List!#REF!</f>
        <v>#REF!</v>
      </c>
      <c r="B210" s="24" t="e">
        <f>List!#REF!</f>
        <v>#REF!</v>
      </c>
      <c r="C210" s="43" t="e">
        <f>List!#REF!</f>
        <v>#REF!</v>
      </c>
      <c r="D210" s="29" t="e">
        <f>IF(C210="","",IF(#REF!="na","na",#REF!+#REF!+#REF!-VLOOKUP(B210,Item_Table,4,FALSE)))</f>
        <v>#REF!</v>
      </c>
      <c r="E210" s="29" t="e">
        <f ca="1">IF(C210="","",IF(#REF!="na",(D210/VLOOKUP(B210,Item_Table,5,FALSE)),(#REF!+#REF!+#REF!-#REF!)-TODAY()))</f>
        <v>#REF!</v>
      </c>
      <c r="F210" s="57" t="e">
        <f>List!#REF!</f>
        <v>#REF!</v>
      </c>
      <c r="G210" s="58" t="e">
        <f t="shared" si="3"/>
        <v>#REF!</v>
      </c>
      <c r="H210" s="37"/>
      <c r="I210" s="40"/>
      <c r="J210" s="36"/>
    </row>
    <row r="211" spans="1:10" x14ac:dyDescent="0.2">
      <c r="A211" s="24" t="e">
        <f>List!#REF!</f>
        <v>#REF!</v>
      </c>
      <c r="B211" s="24" t="e">
        <f>List!#REF!</f>
        <v>#REF!</v>
      </c>
      <c r="C211" s="43" t="e">
        <f>List!#REF!</f>
        <v>#REF!</v>
      </c>
      <c r="D211" s="29" t="e">
        <f>IF(C211="","",IF(#REF!="na","na",#REF!+#REF!+#REF!-VLOOKUP(B211,Item_Table,4,FALSE)))</f>
        <v>#REF!</v>
      </c>
      <c r="E211" s="29" t="e">
        <f ca="1">IF(C211="","",IF(#REF!="na",(D211/VLOOKUP(B211,Item_Table,5,FALSE)),(#REF!+#REF!+#REF!-#REF!)-TODAY()))</f>
        <v>#REF!</v>
      </c>
      <c r="F211" s="57" t="e">
        <f>List!#REF!</f>
        <v>#REF!</v>
      </c>
      <c r="G211" s="58" t="e">
        <f t="shared" si="3"/>
        <v>#REF!</v>
      </c>
      <c r="H211" s="36"/>
      <c r="I211" s="45"/>
      <c r="J211" s="36"/>
    </row>
    <row r="212" spans="1:10" x14ac:dyDescent="0.2">
      <c r="A212" s="24" t="e">
        <f>List!#REF!</f>
        <v>#REF!</v>
      </c>
      <c r="B212" s="24" t="e">
        <f>List!#REF!</f>
        <v>#REF!</v>
      </c>
      <c r="C212" s="43" t="e">
        <f>List!#REF!</f>
        <v>#REF!</v>
      </c>
      <c r="D212" s="29" t="e">
        <f>IF(C212="","",IF(#REF!="na","na",#REF!+#REF!+#REF!-VLOOKUP(B212,Item_Table,4,FALSE)))</f>
        <v>#REF!</v>
      </c>
      <c r="E212" s="29" t="e">
        <f ca="1">IF(C212="","",IF(#REF!="na",(D212/VLOOKUP(B212,Item_Table,5,FALSE)),(#REF!+#REF!+#REF!-#REF!)-TODAY()))</f>
        <v>#REF!</v>
      </c>
      <c r="F212" s="57" t="e">
        <f>List!#REF!</f>
        <v>#REF!</v>
      </c>
      <c r="G212" s="58" t="e">
        <f t="shared" si="3"/>
        <v>#REF!</v>
      </c>
      <c r="H212" s="37"/>
      <c r="I212" s="40"/>
      <c r="J212" s="36"/>
    </row>
    <row r="213" spans="1:10" x14ac:dyDescent="0.2">
      <c r="A213" s="24" t="e">
        <f>List!#REF!</f>
        <v>#REF!</v>
      </c>
      <c r="B213" s="24" t="e">
        <f>List!#REF!</f>
        <v>#REF!</v>
      </c>
      <c r="C213" s="43" t="e">
        <f>List!#REF!</f>
        <v>#REF!</v>
      </c>
      <c r="D213" s="29" t="e">
        <f>IF(C213="","",IF(#REF!="na","na",#REF!+#REF!+#REF!-VLOOKUP(B213,Item_Table,4,FALSE)))</f>
        <v>#REF!</v>
      </c>
      <c r="E213" s="29" t="e">
        <f ca="1">IF(C213="","",IF(#REF!="na",(D213/VLOOKUP(B213,Item_Table,5,FALSE)),(#REF!+#REF!+#REF!-#REF!)-TODAY()))</f>
        <v>#REF!</v>
      </c>
      <c r="F213" s="57" t="e">
        <f>List!#REF!</f>
        <v>#REF!</v>
      </c>
      <c r="G213" s="58" t="e">
        <f t="shared" si="3"/>
        <v>#REF!</v>
      </c>
      <c r="H213" s="37"/>
      <c r="I213" s="40"/>
      <c r="J213" s="36"/>
    </row>
    <row r="214" spans="1:10" x14ac:dyDescent="0.2">
      <c r="A214" s="24" t="e">
        <f>List!#REF!</f>
        <v>#REF!</v>
      </c>
      <c r="B214" s="24" t="e">
        <f>List!#REF!</f>
        <v>#REF!</v>
      </c>
      <c r="C214" s="43" t="e">
        <f>List!#REF!</f>
        <v>#REF!</v>
      </c>
      <c r="D214" s="29" t="e">
        <f>IF(C214="","",IF(#REF!="na","na",#REF!+#REF!+#REF!-VLOOKUP(B214,Item_Table,4,FALSE)))</f>
        <v>#REF!</v>
      </c>
      <c r="E214" s="29" t="e">
        <f ca="1">IF(C214="","",IF(#REF!="na",(D214/VLOOKUP(B214,Item_Table,5,FALSE)),(#REF!+#REF!+#REF!-#REF!)-TODAY()))</f>
        <v>#REF!</v>
      </c>
      <c r="F214" s="57" t="e">
        <f>List!#REF!</f>
        <v>#REF!</v>
      </c>
      <c r="G214" s="58" t="e">
        <f t="shared" si="3"/>
        <v>#REF!</v>
      </c>
      <c r="H214" s="37"/>
      <c r="I214" s="40"/>
      <c r="J214" s="36"/>
    </row>
    <row r="215" spans="1:10" x14ac:dyDescent="0.2">
      <c r="A215" s="24" t="e">
        <f>List!#REF!</f>
        <v>#REF!</v>
      </c>
      <c r="B215" s="24" t="e">
        <f>List!#REF!</f>
        <v>#REF!</v>
      </c>
      <c r="C215" s="43" t="e">
        <f>List!#REF!</f>
        <v>#REF!</v>
      </c>
      <c r="D215" s="29" t="e">
        <f>IF(C215="","",IF(#REF!="na","na",#REF!+#REF!+#REF!-VLOOKUP(B215,Item_Table,4,FALSE)))</f>
        <v>#REF!</v>
      </c>
      <c r="E215" s="29" t="e">
        <f ca="1">IF(C215="","",IF(#REF!="na",(D215/VLOOKUP(B215,Item_Table,5,FALSE)),(#REF!+#REF!+#REF!-#REF!)-TODAY()))</f>
        <v>#REF!</v>
      </c>
      <c r="F215" s="57" t="e">
        <f>List!#REF!</f>
        <v>#REF!</v>
      </c>
      <c r="G215" s="58" t="e">
        <f t="shared" si="3"/>
        <v>#REF!</v>
      </c>
      <c r="H215" s="37"/>
      <c r="I215" s="40"/>
      <c r="J215" s="36"/>
    </row>
    <row r="216" spans="1:10" x14ac:dyDescent="0.2">
      <c r="A216" s="24" t="e">
        <f>List!#REF!</f>
        <v>#REF!</v>
      </c>
      <c r="B216" s="24" t="e">
        <f>List!#REF!</f>
        <v>#REF!</v>
      </c>
      <c r="C216" s="43" t="e">
        <f>List!#REF!</f>
        <v>#REF!</v>
      </c>
      <c r="D216" s="29" t="e">
        <f>IF(C216="","",IF(#REF!="na","na",#REF!+#REF!+#REF!-VLOOKUP(B216,Item_Table,4,FALSE)))</f>
        <v>#REF!</v>
      </c>
      <c r="E216" s="29" t="e">
        <f ca="1">IF(C216="","",IF(#REF!="na",(D216/VLOOKUP(B216,Item_Table,5,FALSE)),(#REF!+#REF!+#REF!-#REF!)-TODAY()))</f>
        <v>#REF!</v>
      </c>
      <c r="F216" s="57" t="e">
        <f>List!#REF!</f>
        <v>#REF!</v>
      </c>
      <c r="G216" s="58" t="e">
        <f t="shared" si="3"/>
        <v>#REF!</v>
      </c>
      <c r="H216" s="37"/>
      <c r="I216" s="40"/>
      <c r="J216" s="36"/>
    </row>
    <row r="217" spans="1:10" x14ac:dyDescent="0.2">
      <c r="A217" s="24" t="e">
        <f>List!#REF!</f>
        <v>#REF!</v>
      </c>
      <c r="B217" s="24" t="e">
        <f>List!#REF!</f>
        <v>#REF!</v>
      </c>
      <c r="C217" s="43" t="e">
        <f>List!#REF!</f>
        <v>#REF!</v>
      </c>
      <c r="D217" s="29" t="e">
        <f>IF(C217="","",IF(#REF!="na","na",#REF!+#REF!+#REF!-VLOOKUP(B217,Item_Table,4,FALSE)))</f>
        <v>#REF!</v>
      </c>
      <c r="E217" s="29" t="e">
        <f ca="1">IF(C217="","",IF(#REF!="na",(D217/VLOOKUP(B217,Item_Table,5,FALSE)),(#REF!+#REF!+#REF!-#REF!)-TODAY()))</f>
        <v>#REF!</v>
      </c>
      <c r="F217" s="57" t="e">
        <f>List!#REF!</f>
        <v>#REF!</v>
      </c>
      <c r="G217" s="58" t="e">
        <f t="shared" si="3"/>
        <v>#REF!</v>
      </c>
      <c r="H217" s="37"/>
      <c r="I217" s="40"/>
      <c r="J217" s="36"/>
    </row>
    <row r="218" spans="1:10" x14ac:dyDescent="0.2">
      <c r="A218" s="24" t="e">
        <f>List!#REF!</f>
        <v>#REF!</v>
      </c>
      <c r="B218" s="24" t="e">
        <f>List!#REF!</f>
        <v>#REF!</v>
      </c>
      <c r="C218" s="43" t="e">
        <f>List!#REF!</f>
        <v>#REF!</v>
      </c>
      <c r="D218" s="29" t="e">
        <f>IF(C218="","",IF(#REF!="na","na",#REF!+#REF!+#REF!-VLOOKUP(B218,Item_Table,4,FALSE)))</f>
        <v>#REF!</v>
      </c>
      <c r="E218" s="29" t="e">
        <f ca="1">IF(C218="","",IF(#REF!="na",(D218/VLOOKUP(B218,Item_Table,5,FALSE)),(#REF!+#REF!+#REF!-#REF!)-TODAY()))</f>
        <v>#REF!</v>
      </c>
      <c r="F218" s="57" t="e">
        <f>List!#REF!</f>
        <v>#REF!</v>
      </c>
      <c r="G218" s="58" t="e">
        <f t="shared" si="3"/>
        <v>#REF!</v>
      </c>
      <c r="H218" s="37"/>
      <c r="I218" s="40"/>
      <c r="J218" s="36"/>
    </row>
    <row r="219" spans="1:10" x14ac:dyDescent="0.2">
      <c r="A219" s="24" t="e">
        <f>List!#REF!</f>
        <v>#REF!</v>
      </c>
      <c r="B219" s="24" t="e">
        <f>List!#REF!</f>
        <v>#REF!</v>
      </c>
      <c r="C219" s="43" t="e">
        <f>List!#REF!</f>
        <v>#REF!</v>
      </c>
      <c r="D219" s="29" t="e">
        <f>IF(C219="","",IF(#REF!="na","na",#REF!+#REF!+#REF!-VLOOKUP(B219,Item_Table,4,FALSE)))</f>
        <v>#REF!</v>
      </c>
      <c r="E219" s="29" t="e">
        <f ca="1">IF(C219="","",IF(#REF!="na",(D219/VLOOKUP(B219,Item_Table,5,FALSE)),(#REF!+#REF!+#REF!-#REF!)-TODAY()))</f>
        <v>#REF!</v>
      </c>
      <c r="F219" s="57" t="e">
        <f>List!#REF!</f>
        <v>#REF!</v>
      </c>
      <c r="G219" s="58" t="e">
        <f t="shared" si="3"/>
        <v>#REF!</v>
      </c>
      <c r="H219" s="37"/>
      <c r="I219" s="40"/>
      <c r="J219" s="36"/>
    </row>
    <row r="220" spans="1:10" x14ac:dyDescent="0.2">
      <c r="A220" s="24" t="e">
        <f>List!#REF!</f>
        <v>#REF!</v>
      </c>
      <c r="B220" s="24" t="e">
        <f>List!#REF!</f>
        <v>#REF!</v>
      </c>
      <c r="C220" s="43" t="e">
        <f>List!#REF!</f>
        <v>#REF!</v>
      </c>
      <c r="D220" s="29" t="e">
        <f>IF(C220="","",IF(#REF!="na","na",#REF!+#REF!+#REF!-VLOOKUP(B220,Item_Table,4,FALSE)))</f>
        <v>#REF!</v>
      </c>
      <c r="E220" s="29" t="e">
        <f ca="1">IF(C220="","",IF(#REF!="na",(D220/VLOOKUP(B220,Item_Table,5,FALSE)),(#REF!+#REF!+#REF!-#REF!)-TODAY()))</f>
        <v>#REF!</v>
      </c>
      <c r="F220" s="57" t="e">
        <f>List!#REF!</f>
        <v>#REF!</v>
      </c>
      <c r="G220" s="58" t="e">
        <f t="shared" si="3"/>
        <v>#REF!</v>
      </c>
      <c r="H220" s="37"/>
      <c r="I220" s="40"/>
      <c r="J220" s="36"/>
    </row>
    <row r="221" spans="1:10" x14ac:dyDescent="0.2">
      <c r="A221" s="24" t="e">
        <f>List!#REF!</f>
        <v>#REF!</v>
      </c>
      <c r="B221" s="24" t="e">
        <f>List!#REF!</f>
        <v>#REF!</v>
      </c>
      <c r="C221" s="43" t="e">
        <f>List!#REF!</f>
        <v>#REF!</v>
      </c>
      <c r="D221" s="29" t="e">
        <f>IF(C221="","",IF(#REF!="na","na",#REF!+#REF!+#REF!-VLOOKUP(B221,Item_Table,4,FALSE)))</f>
        <v>#REF!</v>
      </c>
      <c r="E221" s="29" t="e">
        <f ca="1">IF(C221="","",IF(#REF!="na",(D221/VLOOKUP(B221,Item_Table,5,FALSE)),(#REF!+#REF!+#REF!-#REF!)-TODAY()))</f>
        <v>#REF!</v>
      </c>
      <c r="F221" s="57" t="e">
        <f>List!#REF!</f>
        <v>#REF!</v>
      </c>
      <c r="G221" s="58" t="e">
        <f t="shared" si="3"/>
        <v>#REF!</v>
      </c>
      <c r="H221" s="37"/>
      <c r="I221" s="40"/>
      <c r="J221" s="36"/>
    </row>
    <row r="222" spans="1:10" x14ac:dyDescent="0.2">
      <c r="A222" s="24" t="e">
        <f>List!#REF!</f>
        <v>#REF!</v>
      </c>
      <c r="B222" s="24" t="e">
        <f>List!#REF!</f>
        <v>#REF!</v>
      </c>
      <c r="C222" s="43" t="e">
        <f>List!#REF!</f>
        <v>#REF!</v>
      </c>
      <c r="D222" s="29" t="e">
        <f>IF(C222="","",IF(#REF!="na","na",#REF!+#REF!+#REF!-VLOOKUP(B222,Item_Table,4,FALSE)))</f>
        <v>#REF!</v>
      </c>
      <c r="E222" s="29" t="e">
        <f ca="1">IF(C222="","",IF(#REF!="na",(D222/VLOOKUP(B222,Item_Table,5,FALSE)),(#REF!+#REF!+#REF!-#REF!)-TODAY()))</f>
        <v>#REF!</v>
      </c>
      <c r="F222" s="57" t="e">
        <f>List!#REF!</f>
        <v>#REF!</v>
      </c>
      <c r="G222" s="58" t="e">
        <f t="shared" si="3"/>
        <v>#REF!</v>
      </c>
      <c r="H222" s="37"/>
      <c r="I222" s="40"/>
      <c r="J222" s="36"/>
    </row>
    <row r="223" spans="1:10" x14ac:dyDescent="0.2">
      <c r="A223" s="24" t="e">
        <f>List!#REF!</f>
        <v>#REF!</v>
      </c>
      <c r="B223" s="24" t="e">
        <f>List!#REF!</f>
        <v>#REF!</v>
      </c>
      <c r="C223" s="43" t="e">
        <f>List!#REF!</f>
        <v>#REF!</v>
      </c>
      <c r="D223" s="29" t="e">
        <f>IF(C223="","",IF(#REF!="na","na",#REF!+#REF!+#REF!-VLOOKUP(B223,Item_Table,4,FALSE)))</f>
        <v>#REF!</v>
      </c>
      <c r="E223" s="29" t="e">
        <f ca="1">IF(C223="","",IF(#REF!="na",(D223/VLOOKUP(B223,Item_Table,5,FALSE)),(#REF!+#REF!+#REF!-#REF!)-TODAY()))</f>
        <v>#REF!</v>
      </c>
      <c r="F223" s="57" t="e">
        <f>List!#REF!</f>
        <v>#REF!</v>
      </c>
      <c r="G223" s="58" t="e">
        <f t="shared" si="3"/>
        <v>#REF!</v>
      </c>
      <c r="H223" s="37"/>
      <c r="I223" s="40"/>
      <c r="J223" s="36"/>
    </row>
    <row r="224" spans="1:10" x14ac:dyDescent="0.2">
      <c r="A224" s="24" t="e">
        <f>List!#REF!</f>
        <v>#REF!</v>
      </c>
      <c r="B224" s="24" t="e">
        <f>List!#REF!</f>
        <v>#REF!</v>
      </c>
      <c r="C224" s="43" t="e">
        <f>List!#REF!</f>
        <v>#REF!</v>
      </c>
      <c r="D224" s="29" t="e">
        <f>IF(C224="","",IF(#REF!="na","na",#REF!+#REF!+#REF!-VLOOKUP(B224,Item_Table,4,FALSE)))</f>
        <v>#REF!</v>
      </c>
      <c r="E224" s="29" t="e">
        <f ca="1">IF(C224="","",IF(#REF!="na",(D224/VLOOKUP(B224,Item_Table,5,FALSE)),(#REF!+#REF!+#REF!-#REF!)-TODAY()))</f>
        <v>#REF!</v>
      </c>
      <c r="F224" s="57" t="e">
        <f>List!#REF!</f>
        <v>#REF!</v>
      </c>
      <c r="G224" s="58" t="e">
        <f t="shared" si="3"/>
        <v>#REF!</v>
      </c>
      <c r="H224" s="37"/>
      <c r="I224" s="40"/>
      <c r="J224" s="36"/>
    </row>
    <row r="225" spans="1:10" x14ac:dyDescent="0.2">
      <c r="A225" s="24" t="e">
        <f>List!#REF!</f>
        <v>#REF!</v>
      </c>
      <c r="B225" s="24" t="e">
        <f>List!#REF!</f>
        <v>#REF!</v>
      </c>
      <c r="C225" s="43" t="e">
        <f>List!#REF!</f>
        <v>#REF!</v>
      </c>
      <c r="D225" s="29" t="e">
        <f>IF(C225="","",IF(#REF!="na","na",#REF!+#REF!+#REF!-VLOOKUP(B225,Item_Table,4,FALSE)))</f>
        <v>#REF!</v>
      </c>
      <c r="E225" s="29" t="e">
        <f ca="1">IF(C225="","",IF(#REF!="na",(D225/VLOOKUP(B225,Item_Table,5,FALSE)),(#REF!+#REF!+#REF!-#REF!)-TODAY()))</f>
        <v>#REF!</v>
      </c>
      <c r="F225" s="57" t="e">
        <f>List!#REF!</f>
        <v>#REF!</v>
      </c>
      <c r="G225" s="58" t="e">
        <f t="shared" si="3"/>
        <v>#REF!</v>
      </c>
      <c r="H225" s="37"/>
      <c r="I225" s="40"/>
      <c r="J225" s="36"/>
    </row>
    <row r="226" spans="1:10" x14ac:dyDescent="0.2">
      <c r="A226" s="24" t="e">
        <f>List!#REF!</f>
        <v>#REF!</v>
      </c>
      <c r="B226" s="24" t="e">
        <f>List!#REF!</f>
        <v>#REF!</v>
      </c>
      <c r="C226" s="43" t="e">
        <f>List!#REF!</f>
        <v>#REF!</v>
      </c>
      <c r="D226" s="29" t="e">
        <f>IF(C226="","",IF(#REF!="na","na",#REF!+#REF!+#REF!-VLOOKUP(B226,Item_Table,4,FALSE)))</f>
        <v>#REF!</v>
      </c>
      <c r="E226" s="29" t="e">
        <f ca="1">IF(C226="","",IF(#REF!="na",(D226/VLOOKUP(B226,Item_Table,5,FALSE)),(#REF!+#REF!+#REF!-#REF!)-TODAY()))</f>
        <v>#REF!</v>
      </c>
      <c r="F226" s="57" t="e">
        <f>List!#REF!</f>
        <v>#REF!</v>
      </c>
      <c r="G226" s="58" t="e">
        <f t="shared" si="3"/>
        <v>#REF!</v>
      </c>
      <c r="H226" s="37"/>
      <c r="I226" s="40"/>
      <c r="J226" s="36"/>
    </row>
    <row r="227" spans="1:10" x14ac:dyDescent="0.2">
      <c r="A227" s="24" t="e">
        <f>List!#REF!</f>
        <v>#REF!</v>
      </c>
      <c r="B227" s="24" t="e">
        <f>List!#REF!</f>
        <v>#REF!</v>
      </c>
      <c r="C227" s="43" t="e">
        <f>List!#REF!</f>
        <v>#REF!</v>
      </c>
      <c r="D227" s="29" t="e">
        <f>IF(C227="","",IF(#REF!="na","na",#REF!+#REF!+#REF!-VLOOKUP(B227,Item_Table,4,FALSE)))</f>
        <v>#REF!</v>
      </c>
      <c r="E227" s="29" t="e">
        <f ca="1">IF(C227="","",IF(#REF!="na",(D227/VLOOKUP(B227,Item_Table,5,FALSE)),(#REF!+#REF!+#REF!-#REF!)-TODAY()))</f>
        <v>#REF!</v>
      </c>
      <c r="F227" s="57" t="e">
        <f>List!#REF!</f>
        <v>#REF!</v>
      </c>
      <c r="G227" s="58" t="e">
        <f t="shared" si="3"/>
        <v>#REF!</v>
      </c>
      <c r="H227" s="37"/>
      <c r="I227" s="40"/>
      <c r="J227" s="36"/>
    </row>
    <row r="228" spans="1:10" x14ac:dyDescent="0.2">
      <c r="A228" s="24" t="e">
        <f>List!#REF!</f>
        <v>#REF!</v>
      </c>
      <c r="B228" s="24" t="e">
        <f>List!#REF!</f>
        <v>#REF!</v>
      </c>
      <c r="C228" s="43" t="e">
        <f>List!#REF!</f>
        <v>#REF!</v>
      </c>
      <c r="D228" s="29" t="e">
        <f>IF(C228="","",IF(#REF!="na","na",#REF!+#REF!+#REF!-VLOOKUP(B228,Item_Table,4,FALSE)))</f>
        <v>#REF!</v>
      </c>
      <c r="E228" s="29" t="e">
        <f ca="1">IF(C228="","",IF(#REF!="na",(D228/VLOOKUP(B228,Item_Table,5,FALSE)),(#REF!+#REF!+#REF!-#REF!)-TODAY()))</f>
        <v>#REF!</v>
      </c>
      <c r="F228" s="57" t="e">
        <f>List!#REF!</f>
        <v>#REF!</v>
      </c>
      <c r="G228" s="58" t="e">
        <f t="shared" si="3"/>
        <v>#REF!</v>
      </c>
      <c r="H228" s="37"/>
      <c r="I228" s="40"/>
      <c r="J228" s="36"/>
    </row>
    <row r="229" spans="1:10" x14ac:dyDescent="0.2">
      <c r="A229" s="24" t="e">
        <f>List!#REF!</f>
        <v>#REF!</v>
      </c>
      <c r="B229" s="24" t="e">
        <f>List!#REF!</f>
        <v>#REF!</v>
      </c>
      <c r="C229" s="43" t="e">
        <f>List!#REF!</f>
        <v>#REF!</v>
      </c>
      <c r="D229" s="29" t="e">
        <f>IF(C229="","",IF(#REF!="na","na",#REF!+#REF!+#REF!-VLOOKUP(B229,Item_Table,4,FALSE)))</f>
        <v>#REF!</v>
      </c>
      <c r="E229" s="29" t="e">
        <f ca="1">IF(C229="","",IF(#REF!="na",(D229/VLOOKUP(B229,Item_Table,5,FALSE)),(#REF!+#REF!+#REF!-#REF!)-TODAY()))</f>
        <v>#REF!</v>
      </c>
      <c r="F229" s="57" t="e">
        <f>List!#REF!</f>
        <v>#REF!</v>
      </c>
      <c r="G229" s="58" t="e">
        <f t="shared" si="3"/>
        <v>#REF!</v>
      </c>
      <c r="H229" s="37"/>
      <c r="I229" s="40"/>
      <c r="J229" s="36"/>
    </row>
    <row r="230" spans="1:10" x14ac:dyDescent="0.2">
      <c r="A230" s="24" t="e">
        <f>List!#REF!</f>
        <v>#REF!</v>
      </c>
      <c r="B230" s="24" t="e">
        <f>List!#REF!</f>
        <v>#REF!</v>
      </c>
      <c r="C230" s="43" t="e">
        <f>List!#REF!</f>
        <v>#REF!</v>
      </c>
      <c r="D230" s="29" t="e">
        <f>IF(C230="","",IF(#REF!="na","na",#REF!+#REF!+#REF!-VLOOKUP(B230,Item_Table,4,FALSE)))</f>
        <v>#REF!</v>
      </c>
      <c r="E230" s="29" t="e">
        <f ca="1">IF(C230="","",IF(#REF!="na",(D230/VLOOKUP(B230,Item_Table,5,FALSE)),(#REF!+#REF!+#REF!-#REF!)-TODAY()))</f>
        <v>#REF!</v>
      </c>
      <c r="F230" s="57" t="e">
        <f>List!#REF!</f>
        <v>#REF!</v>
      </c>
      <c r="G230" s="58" t="e">
        <f t="shared" si="3"/>
        <v>#REF!</v>
      </c>
      <c r="H230" s="37"/>
      <c r="I230" s="40"/>
      <c r="J230" s="36"/>
    </row>
    <row r="231" spans="1:10" x14ac:dyDescent="0.2">
      <c r="A231" s="24" t="e">
        <f>List!#REF!</f>
        <v>#REF!</v>
      </c>
      <c r="B231" s="24" t="e">
        <f>List!#REF!</f>
        <v>#REF!</v>
      </c>
      <c r="C231" s="43" t="e">
        <f>List!#REF!</f>
        <v>#REF!</v>
      </c>
      <c r="D231" s="29" t="e">
        <f>IF(C231="","",IF(#REF!="na","na",#REF!+#REF!+#REF!-VLOOKUP(B231,Item_Table,4,FALSE)))</f>
        <v>#REF!</v>
      </c>
      <c r="E231" s="29" t="e">
        <f ca="1">IF(C231="","",IF(#REF!="na",(D231/VLOOKUP(B231,Item_Table,5,FALSE)),(#REF!+#REF!+#REF!-#REF!)-TODAY()))</f>
        <v>#REF!</v>
      </c>
      <c r="F231" s="57" t="e">
        <f>List!#REF!</f>
        <v>#REF!</v>
      </c>
      <c r="G231" s="58" t="e">
        <f t="shared" si="3"/>
        <v>#REF!</v>
      </c>
      <c r="H231" s="37"/>
      <c r="I231" s="40"/>
      <c r="J231" s="36"/>
    </row>
    <row r="232" spans="1:10" x14ac:dyDescent="0.2">
      <c r="A232" s="24" t="e">
        <f>List!#REF!</f>
        <v>#REF!</v>
      </c>
      <c r="B232" s="24" t="e">
        <f>List!#REF!</f>
        <v>#REF!</v>
      </c>
      <c r="C232" s="43" t="e">
        <f>List!#REF!</f>
        <v>#REF!</v>
      </c>
      <c r="D232" s="29" t="e">
        <f>IF(C232="","",IF(#REF!="na","na",#REF!+#REF!+#REF!-VLOOKUP(B232,Item_Table,4,FALSE)))</f>
        <v>#REF!</v>
      </c>
      <c r="E232" s="29" t="e">
        <f ca="1">IF(C232="","",IF(#REF!="na",(D232/VLOOKUP(B232,Item_Table,5,FALSE)),(#REF!+#REF!+#REF!-#REF!)-TODAY()))</f>
        <v>#REF!</v>
      </c>
      <c r="F232" s="57" t="e">
        <f>List!#REF!</f>
        <v>#REF!</v>
      </c>
      <c r="G232" s="58" t="e">
        <f t="shared" si="3"/>
        <v>#REF!</v>
      </c>
      <c r="H232" s="37"/>
      <c r="I232" s="40"/>
      <c r="J232" s="36"/>
    </row>
    <row r="233" spans="1:10" x14ac:dyDescent="0.2">
      <c r="A233" s="24" t="e">
        <f>List!#REF!</f>
        <v>#REF!</v>
      </c>
      <c r="B233" s="24" t="e">
        <f>List!#REF!</f>
        <v>#REF!</v>
      </c>
      <c r="C233" s="43" t="e">
        <f>List!#REF!</f>
        <v>#REF!</v>
      </c>
      <c r="D233" s="29" t="e">
        <f>IF(C233="","",IF(#REF!="na","na",#REF!+#REF!+#REF!-VLOOKUP(B233,Item_Table,4,FALSE)))</f>
        <v>#REF!</v>
      </c>
      <c r="E233" s="29" t="e">
        <f ca="1">IF(C233="","",IF(#REF!="na",(D233/VLOOKUP(B233,Item_Table,5,FALSE)),(#REF!+#REF!+#REF!-#REF!)-TODAY()))</f>
        <v>#REF!</v>
      </c>
      <c r="F233" s="57" t="e">
        <f>List!#REF!</f>
        <v>#REF!</v>
      </c>
      <c r="G233" s="58" t="e">
        <f t="shared" si="3"/>
        <v>#REF!</v>
      </c>
      <c r="H233" s="37"/>
      <c r="I233" s="40"/>
      <c r="J233" s="36"/>
    </row>
    <row r="234" spans="1:10" x14ac:dyDescent="0.2">
      <c r="A234" s="24" t="e">
        <f>List!#REF!</f>
        <v>#REF!</v>
      </c>
      <c r="B234" s="24" t="e">
        <f>List!#REF!</f>
        <v>#REF!</v>
      </c>
      <c r="C234" s="43" t="e">
        <f>List!#REF!</f>
        <v>#REF!</v>
      </c>
      <c r="D234" s="29" t="e">
        <f>IF(C234="","",IF(#REF!="na","na",#REF!+#REF!+#REF!-VLOOKUP(B234,Item_Table,4,FALSE)))</f>
        <v>#REF!</v>
      </c>
      <c r="E234" s="29" t="e">
        <f ca="1">IF(C234="","",IF(#REF!="na",(D234/VLOOKUP(B234,Item_Table,5,FALSE)),(#REF!+#REF!+#REF!-#REF!)-TODAY()))</f>
        <v>#REF!</v>
      </c>
      <c r="F234" s="57" t="e">
        <f>List!#REF!</f>
        <v>#REF!</v>
      </c>
      <c r="G234" s="58" t="e">
        <f t="shared" si="3"/>
        <v>#REF!</v>
      </c>
      <c r="H234" s="37"/>
      <c r="I234" s="40"/>
      <c r="J234" s="36"/>
    </row>
    <row r="235" spans="1:10" x14ac:dyDescent="0.2">
      <c r="A235" s="24" t="e">
        <f>List!#REF!</f>
        <v>#REF!</v>
      </c>
      <c r="B235" s="24" t="e">
        <f>List!#REF!</f>
        <v>#REF!</v>
      </c>
      <c r="C235" s="43" t="e">
        <f>List!#REF!</f>
        <v>#REF!</v>
      </c>
      <c r="D235" s="29" t="e">
        <f>IF(C235="","",IF(#REF!="na","na",#REF!+#REF!+#REF!-VLOOKUP(B235,Item_Table,4,FALSE)))</f>
        <v>#REF!</v>
      </c>
      <c r="E235" s="29" t="e">
        <f ca="1">IF(C235="","",IF(#REF!="na",(D235/VLOOKUP(B235,Item_Table,5,FALSE)),(#REF!+#REF!+#REF!-#REF!)-TODAY()))</f>
        <v>#REF!</v>
      </c>
      <c r="F235" s="57" t="e">
        <f>List!#REF!</f>
        <v>#REF!</v>
      </c>
      <c r="G235" s="58" t="e">
        <f t="shared" si="3"/>
        <v>#REF!</v>
      </c>
      <c r="H235" s="37"/>
      <c r="I235" s="40"/>
      <c r="J235" s="36"/>
    </row>
    <row r="236" spans="1:10" x14ac:dyDescent="0.2">
      <c r="A236" s="24" t="e">
        <f>List!#REF!</f>
        <v>#REF!</v>
      </c>
      <c r="B236" s="24" t="e">
        <f>List!#REF!</f>
        <v>#REF!</v>
      </c>
      <c r="C236" s="43" t="e">
        <f>List!#REF!</f>
        <v>#REF!</v>
      </c>
      <c r="D236" s="29" t="e">
        <f>IF(C236="","",IF(#REF!="na","na",#REF!+#REF!+#REF!-VLOOKUP(B236,Item_Table,4,FALSE)))</f>
        <v>#REF!</v>
      </c>
      <c r="E236" s="29" t="e">
        <f ca="1">IF(C236="","",IF(#REF!="na",(D236/VLOOKUP(B236,Item_Table,5,FALSE)),(#REF!+#REF!+#REF!-#REF!)-TODAY()))</f>
        <v>#REF!</v>
      </c>
      <c r="F236" s="57" t="e">
        <f>List!#REF!</f>
        <v>#REF!</v>
      </c>
      <c r="G236" s="58" t="e">
        <f t="shared" si="3"/>
        <v>#REF!</v>
      </c>
      <c r="H236" s="37"/>
      <c r="I236" s="40"/>
      <c r="J236" s="36"/>
    </row>
    <row r="237" spans="1:10" x14ac:dyDescent="0.2">
      <c r="A237" s="24" t="e">
        <f>List!#REF!</f>
        <v>#REF!</v>
      </c>
      <c r="B237" s="24" t="e">
        <f>List!#REF!</f>
        <v>#REF!</v>
      </c>
      <c r="C237" s="43" t="e">
        <f>List!#REF!</f>
        <v>#REF!</v>
      </c>
      <c r="D237" s="29" t="e">
        <f>IF(C237="","",IF(#REF!="na","na",#REF!+#REF!+#REF!-VLOOKUP(B237,Item_Table,4,FALSE)))</f>
        <v>#REF!</v>
      </c>
      <c r="E237" s="29" t="e">
        <f ca="1">IF(C237="","",IF(#REF!="na",(D237/VLOOKUP(B237,Item_Table,5,FALSE)),(#REF!+#REF!+#REF!-#REF!)-TODAY()))</f>
        <v>#REF!</v>
      </c>
      <c r="F237" s="57" t="e">
        <f>List!#REF!</f>
        <v>#REF!</v>
      </c>
      <c r="G237" s="58" t="e">
        <f t="shared" si="3"/>
        <v>#REF!</v>
      </c>
      <c r="H237" s="37"/>
      <c r="I237" s="40"/>
      <c r="J237" s="36"/>
    </row>
    <row r="238" spans="1:10" x14ac:dyDescent="0.2">
      <c r="A238" s="24" t="e">
        <f>List!#REF!</f>
        <v>#REF!</v>
      </c>
      <c r="B238" s="24" t="e">
        <f>List!#REF!</f>
        <v>#REF!</v>
      </c>
      <c r="C238" s="43" t="e">
        <f>List!#REF!</f>
        <v>#REF!</v>
      </c>
      <c r="D238" s="29" t="e">
        <f>IF(C238="","",IF(#REF!="na","na",#REF!+#REF!+#REF!-VLOOKUP(B238,Item_Table,4,FALSE)))</f>
        <v>#REF!</v>
      </c>
      <c r="E238" s="29" t="e">
        <f ca="1">IF(C238="","",IF(#REF!="na",(D238/VLOOKUP(B238,Item_Table,5,FALSE)),(#REF!+#REF!+#REF!-#REF!)-TODAY()))</f>
        <v>#REF!</v>
      </c>
      <c r="F238" s="57" t="e">
        <f>List!#REF!</f>
        <v>#REF!</v>
      </c>
      <c r="G238" s="58" t="e">
        <f t="shared" si="3"/>
        <v>#REF!</v>
      </c>
      <c r="H238" s="37"/>
      <c r="I238" s="40"/>
      <c r="J238" s="36"/>
    </row>
    <row r="239" spans="1:10" x14ac:dyDescent="0.2">
      <c r="A239" s="24" t="e">
        <f>List!#REF!</f>
        <v>#REF!</v>
      </c>
      <c r="B239" s="24" t="e">
        <f>List!#REF!</f>
        <v>#REF!</v>
      </c>
      <c r="C239" s="43" t="e">
        <f>List!#REF!</f>
        <v>#REF!</v>
      </c>
      <c r="D239" s="29" t="e">
        <f>IF(C239="","",IF(#REF!="na","na",#REF!+#REF!+#REF!-VLOOKUP(B239,Item_Table,4,FALSE)))</f>
        <v>#REF!</v>
      </c>
      <c r="E239" s="29" t="e">
        <f ca="1">IF(C239="","",IF(#REF!="na",(D239/VLOOKUP(B239,Item_Table,5,FALSE)),(#REF!+#REF!+#REF!-#REF!)-TODAY()))</f>
        <v>#REF!</v>
      </c>
      <c r="F239" s="57" t="e">
        <f>List!#REF!</f>
        <v>#REF!</v>
      </c>
      <c r="G239" s="58" t="e">
        <f t="shared" si="3"/>
        <v>#REF!</v>
      </c>
      <c r="H239" s="37"/>
      <c r="I239" s="40"/>
      <c r="J239" s="36"/>
    </row>
    <row r="240" spans="1:10" x14ac:dyDescent="0.2">
      <c r="A240" s="24" t="e">
        <f>List!#REF!</f>
        <v>#REF!</v>
      </c>
      <c r="B240" s="24" t="e">
        <f>List!#REF!</f>
        <v>#REF!</v>
      </c>
      <c r="C240" s="43" t="e">
        <f>List!#REF!</f>
        <v>#REF!</v>
      </c>
      <c r="D240" s="29" t="e">
        <f>IF(C240="","",IF(#REF!="na","na",#REF!+#REF!+#REF!-VLOOKUP(B240,Item_Table,4,FALSE)))</f>
        <v>#REF!</v>
      </c>
      <c r="E240" s="29" t="e">
        <f ca="1">IF(C240="","",IF(#REF!="na",(D240/VLOOKUP(B240,Item_Table,5,FALSE)),(#REF!+#REF!+#REF!-#REF!)-TODAY()))</f>
        <v>#REF!</v>
      </c>
      <c r="F240" s="57" t="e">
        <f>List!#REF!</f>
        <v>#REF!</v>
      </c>
      <c r="G240" s="58" t="e">
        <f t="shared" si="3"/>
        <v>#REF!</v>
      </c>
      <c r="H240" s="37"/>
      <c r="I240" s="40"/>
      <c r="J240" s="36"/>
    </row>
    <row r="241" spans="1:10" x14ac:dyDescent="0.2">
      <c r="A241" s="24" t="e">
        <f>List!#REF!</f>
        <v>#REF!</v>
      </c>
      <c r="B241" s="24" t="e">
        <f>List!#REF!</f>
        <v>#REF!</v>
      </c>
      <c r="C241" s="43" t="e">
        <f>List!#REF!</f>
        <v>#REF!</v>
      </c>
      <c r="D241" s="29" t="e">
        <f>IF(C241="","",IF(#REF!="na","na",#REF!+#REF!+#REF!-VLOOKUP(B241,Item_Table,4,FALSE)))</f>
        <v>#REF!</v>
      </c>
      <c r="E241" s="29" t="e">
        <f ca="1">IF(C241="","",IF(#REF!="na",(D241/VLOOKUP(B241,Item_Table,5,FALSE)),(#REF!+#REF!+#REF!-#REF!)-TODAY()))</f>
        <v>#REF!</v>
      </c>
      <c r="F241" s="57" t="e">
        <f>List!#REF!</f>
        <v>#REF!</v>
      </c>
      <c r="G241" s="58" t="e">
        <f t="shared" si="3"/>
        <v>#REF!</v>
      </c>
      <c r="H241" s="37"/>
      <c r="I241" s="40"/>
      <c r="J241" s="36"/>
    </row>
    <row r="242" spans="1:10" x14ac:dyDescent="0.2">
      <c r="A242" s="24" t="e">
        <f>List!#REF!</f>
        <v>#REF!</v>
      </c>
      <c r="B242" s="24" t="e">
        <f>List!#REF!</f>
        <v>#REF!</v>
      </c>
      <c r="C242" s="43" t="e">
        <f>List!#REF!</f>
        <v>#REF!</v>
      </c>
      <c r="D242" s="29" t="e">
        <f>IF(C242="","",IF(#REF!="na","na",#REF!+#REF!+#REF!-VLOOKUP(B242,Item_Table,4,FALSE)))</f>
        <v>#REF!</v>
      </c>
      <c r="E242" s="29" t="e">
        <f ca="1">IF(C242="","",IF(#REF!="na",(D242/VLOOKUP(B242,Item_Table,5,FALSE)),(#REF!+#REF!+#REF!-#REF!)-TODAY()))</f>
        <v>#REF!</v>
      </c>
      <c r="F242" s="57" t="e">
        <f>List!#REF!</f>
        <v>#REF!</v>
      </c>
      <c r="G242" s="58" t="e">
        <f t="shared" si="3"/>
        <v>#REF!</v>
      </c>
      <c r="H242" s="37"/>
      <c r="I242" s="40"/>
      <c r="J242" s="36"/>
    </row>
    <row r="243" spans="1:10" x14ac:dyDescent="0.2">
      <c r="A243" s="24" t="e">
        <f>List!#REF!</f>
        <v>#REF!</v>
      </c>
      <c r="B243" s="24" t="e">
        <f>List!#REF!</f>
        <v>#REF!</v>
      </c>
      <c r="C243" s="43" t="e">
        <f>List!#REF!</f>
        <v>#REF!</v>
      </c>
      <c r="D243" s="29" t="e">
        <f>IF(C243="","",IF(#REF!="na","na",#REF!+#REF!+#REF!-VLOOKUP(B243,Item_Table,4,FALSE)))</f>
        <v>#REF!</v>
      </c>
      <c r="E243" s="29" t="e">
        <f ca="1">IF(C243="","",IF(#REF!="na",(D243/VLOOKUP(B243,Item_Table,5,FALSE)),(#REF!+#REF!+#REF!-#REF!)-TODAY()))</f>
        <v>#REF!</v>
      </c>
      <c r="F243" s="57" t="e">
        <f>List!#REF!</f>
        <v>#REF!</v>
      </c>
      <c r="G243" s="58" t="e">
        <f t="shared" si="3"/>
        <v>#REF!</v>
      </c>
      <c r="H243" s="37"/>
      <c r="I243" s="40"/>
      <c r="J243" s="36"/>
    </row>
    <row r="244" spans="1:10" x14ac:dyDescent="0.2">
      <c r="A244" s="24" t="e">
        <f>List!#REF!</f>
        <v>#REF!</v>
      </c>
      <c r="B244" s="24" t="e">
        <f>List!#REF!</f>
        <v>#REF!</v>
      </c>
      <c r="C244" s="43" t="e">
        <f>List!#REF!</f>
        <v>#REF!</v>
      </c>
      <c r="D244" s="29" t="e">
        <f>IF(C244="","",IF(#REF!="na","na",#REF!+#REF!+#REF!-VLOOKUP(B244,Item_Table,4,FALSE)))</f>
        <v>#REF!</v>
      </c>
      <c r="E244" s="29" t="e">
        <f ca="1">IF(C244="","",IF(#REF!="na",(D244/VLOOKUP(B244,Item_Table,5,FALSE)),(#REF!+#REF!+#REF!-#REF!)-TODAY()))</f>
        <v>#REF!</v>
      </c>
      <c r="F244" s="57" t="e">
        <f>List!#REF!</f>
        <v>#REF!</v>
      </c>
      <c r="G244" s="58" t="e">
        <f t="shared" si="3"/>
        <v>#REF!</v>
      </c>
      <c r="H244" s="37"/>
      <c r="I244" s="40"/>
      <c r="J244" s="36"/>
    </row>
    <row r="245" spans="1:10" x14ac:dyDescent="0.2">
      <c r="A245" s="24" t="e">
        <f>List!#REF!</f>
        <v>#REF!</v>
      </c>
      <c r="B245" s="24" t="e">
        <f>List!#REF!</f>
        <v>#REF!</v>
      </c>
      <c r="C245" s="43" t="e">
        <f>List!#REF!</f>
        <v>#REF!</v>
      </c>
      <c r="D245" s="29" t="e">
        <f>IF(C245="","",IF(#REF!="na","na",#REF!+#REF!+#REF!-VLOOKUP(B245,Item_Table,4,FALSE)))</f>
        <v>#REF!</v>
      </c>
      <c r="E245" s="29" t="e">
        <f ca="1">IF(C245="","",IF(#REF!="na",(D245/VLOOKUP(B245,Item_Table,5,FALSE)),(#REF!+#REF!+#REF!-#REF!)-TODAY()))</f>
        <v>#REF!</v>
      </c>
      <c r="F245" s="57" t="e">
        <f>List!#REF!</f>
        <v>#REF!</v>
      </c>
      <c r="G245" s="58" t="e">
        <f t="shared" si="3"/>
        <v>#REF!</v>
      </c>
      <c r="H245" s="37"/>
      <c r="I245" s="40"/>
      <c r="J245" s="36"/>
    </row>
    <row r="246" spans="1:10" x14ac:dyDescent="0.2">
      <c r="A246" s="24" t="e">
        <f>List!#REF!</f>
        <v>#REF!</v>
      </c>
      <c r="B246" s="24" t="e">
        <f>List!#REF!</f>
        <v>#REF!</v>
      </c>
      <c r="C246" s="43" t="e">
        <f>List!#REF!</f>
        <v>#REF!</v>
      </c>
      <c r="D246" s="29" t="e">
        <f>IF(C246="","",IF(#REF!="na","na",#REF!+#REF!+#REF!-VLOOKUP(B246,Item_Table,4,FALSE)))</f>
        <v>#REF!</v>
      </c>
      <c r="E246" s="29" t="e">
        <f ca="1">IF(C246="","",IF(#REF!="na",(D246/VLOOKUP(B246,Item_Table,5,FALSE)),(#REF!+#REF!+#REF!-#REF!)-TODAY()))</f>
        <v>#REF!</v>
      </c>
      <c r="F246" s="57" t="e">
        <f>List!#REF!</f>
        <v>#REF!</v>
      </c>
      <c r="G246" s="58" t="e">
        <f t="shared" si="3"/>
        <v>#REF!</v>
      </c>
      <c r="H246" s="37"/>
      <c r="I246" s="40"/>
      <c r="J246" s="36"/>
    </row>
    <row r="247" spans="1:10" x14ac:dyDescent="0.2">
      <c r="A247" s="24" t="e">
        <f>List!#REF!</f>
        <v>#REF!</v>
      </c>
      <c r="B247" s="24" t="e">
        <f>List!#REF!</f>
        <v>#REF!</v>
      </c>
      <c r="C247" s="43" t="e">
        <f>List!#REF!</f>
        <v>#REF!</v>
      </c>
      <c r="D247" s="29" t="e">
        <f>IF(C247="","",IF(#REF!="na","na",#REF!+#REF!+#REF!-VLOOKUP(B247,Item_Table,4,FALSE)))</f>
        <v>#REF!</v>
      </c>
      <c r="E247" s="29" t="e">
        <f ca="1">IF(C247="","",IF(#REF!="na",(D247/VLOOKUP(B247,Item_Table,5,FALSE)),(#REF!+#REF!+#REF!-#REF!)-TODAY()))</f>
        <v>#REF!</v>
      </c>
      <c r="F247" s="57" t="e">
        <f>List!#REF!</f>
        <v>#REF!</v>
      </c>
      <c r="G247" s="58" t="e">
        <f t="shared" si="3"/>
        <v>#REF!</v>
      </c>
      <c r="H247" s="37"/>
      <c r="I247" s="40"/>
      <c r="J247" s="36"/>
    </row>
    <row r="248" spans="1:10" x14ac:dyDescent="0.2">
      <c r="A248" s="24" t="e">
        <f>List!#REF!</f>
        <v>#REF!</v>
      </c>
      <c r="B248" s="24" t="e">
        <f>List!#REF!</f>
        <v>#REF!</v>
      </c>
      <c r="C248" s="43" t="e">
        <f>List!#REF!</f>
        <v>#REF!</v>
      </c>
      <c r="D248" s="29" t="e">
        <f>IF(C248="","",IF(#REF!="na","na",#REF!+#REF!+#REF!-VLOOKUP(B248,Item_Table,4,FALSE)))</f>
        <v>#REF!</v>
      </c>
      <c r="E248" s="29" t="e">
        <f ca="1">IF(C248="","",IF(#REF!="na",(D248/VLOOKUP(B248,Item_Table,5,FALSE)),(#REF!+#REF!+#REF!-#REF!)-TODAY()))</f>
        <v>#REF!</v>
      </c>
      <c r="F248" s="57" t="e">
        <f>List!#REF!</f>
        <v>#REF!</v>
      </c>
      <c r="G248" s="58" t="e">
        <f t="shared" si="3"/>
        <v>#REF!</v>
      </c>
      <c r="H248" s="37"/>
      <c r="I248" s="40"/>
      <c r="J248" s="36"/>
    </row>
    <row r="249" spans="1:10" x14ac:dyDescent="0.2">
      <c r="A249" s="24" t="e">
        <f>List!#REF!</f>
        <v>#REF!</v>
      </c>
      <c r="B249" s="24" t="e">
        <f>List!#REF!</f>
        <v>#REF!</v>
      </c>
      <c r="C249" s="43" t="e">
        <f>List!#REF!</f>
        <v>#REF!</v>
      </c>
      <c r="D249" s="29" t="e">
        <f>IF(C249="","",IF(#REF!="na","na",#REF!+#REF!+#REF!-VLOOKUP(B249,Item_Table,4,FALSE)))</f>
        <v>#REF!</v>
      </c>
      <c r="E249" s="29" t="e">
        <f ca="1">IF(C249="","",IF(#REF!="na",(D249/VLOOKUP(B249,Item_Table,5,FALSE)),(#REF!+#REF!+#REF!-#REF!)-TODAY()))</f>
        <v>#REF!</v>
      </c>
      <c r="F249" s="57" t="e">
        <f>List!#REF!</f>
        <v>#REF!</v>
      </c>
      <c r="G249" s="58" t="e">
        <f t="shared" si="3"/>
        <v>#REF!</v>
      </c>
      <c r="H249" s="37"/>
      <c r="I249" s="40"/>
      <c r="J249" s="36"/>
    </row>
    <row r="250" spans="1:10" x14ac:dyDescent="0.2">
      <c r="A250" s="24" t="e">
        <f>List!#REF!</f>
        <v>#REF!</v>
      </c>
      <c r="B250" s="24" t="e">
        <f>List!#REF!</f>
        <v>#REF!</v>
      </c>
      <c r="C250" s="43" t="e">
        <f>List!#REF!</f>
        <v>#REF!</v>
      </c>
      <c r="D250" s="29" t="e">
        <f>IF(C250="","",IF(#REF!="na","na",#REF!+#REF!+#REF!-VLOOKUP(B250,Item_Table,4,FALSE)))</f>
        <v>#REF!</v>
      </c>
      <c r="E250" s="29" t="e">
        <f ca="1">IF(C250="","",IF(#REF!="na",(D250/VLOOKUP(B250,Item_Table,5,FALSE)),(#REF!+#REF!+#REF!-#REF!)-TODAY()))</f>
        <v>#REF!</v>
      </c>
      <c r="F250" s="57" t="e">
        <f>List!#REF!</f>
        <v>#REF!</v>
      </c>
      <c r="G250" s="58" t="e">
        <f t="shared" si="3"/>
        <v>#REF!</v>
      </c>
      <c r="H250" s="37"/>
      <c r="I250" s="40"/>
      <c r="J250" s="36"/>
    </row>
    <row r="251" spans="1:10" x14ac:dyDescent="0.2">
      <c r="A251" s="24" t="e">
        <f>List!#REF!</f>
        <v>#REF!</v>
      </c>
      <c r="B251" s="24" t="e">
        <f>List!#REF!</f>
        <v>#REF!</v>
      </c>
      <c r="C251" s="43" t="e">
        <f>List!#REF!</f>
        <v>#REF!</v>
      </c>
      <c r="D251" s="29" t="e">
        <f>IF(C251="","",IF(#REF!="na","na",#REF!+#REF!+#REF!-VLOOKUP(B251,Item_Table,4,FALSE)))</f>
        <v>#REF!</v>
      </c>
      <c r="E251" s="29" t="e">
        <f ca="1">IF(C251="","",IF(#REF!="na",(D251/VLOOKUP(B251,Item_Table,5,FALSE)),(#REF!+#REF!+#REF!-#REF!)-TODAY()))</f>
        <v>#REF!</v>
      </c>
      <c r="F251" s="57" t="e">
        <f>List!#REF!</f>
        <v>#REF!</v>
      </c>
      <c r="G251" s="58" t="e">
        <f t="shared" si="3"/>
        <v>#REF!</v>
      </c>
      <c r="H251" s="37"/>
      <c r="I251" s="40"/>
      <c r="J251" s="36"/>
    </row>
    <row r="252" spans="1:10" x14ac:dyDescent="0.2">
      <c r="A252" s="24" t="e">
        <f>List!#REF!</f>
        <v>#REF!</v>
      </c>
      <c r="B252" s="24" t="e">
        <f>List!#REF!</f>
        <v>#REF!</v>
      </c>
      <c r="C252" s="43" t="e">
        <f>List!#REF!</f>
        <v>#REF!</v>
      </c>
      <c r="D252" s="29" t="e">
        <f>IF(C252="","",IF(#REF!="na","na",#REF!+#REF!+#REF!-VLOOKUP(B252,Item_Table,4,FALSE)))</f>
        <v>#REF!</v>
      </c>
      <c r="E252" s="29" t="e">
        <f ca="1">IF(C252="","",IF(#REF!="na",(D252/VLOOKUP(B252,Item_Table,5,FALSE)),(#REF!+#REF!+#REF!-#REF!)-TODAY()))</f>
        <v>#REF!</v>
      </c>
      <c r="F252" s="57" t="e">
        <f>List!#REF!</f>
        <v>#REF!</v>
      </c>
      <c r="G252" s="58" t="e">
        <f t="shared" si="3"/>
        <v>#REF!</v>
      </c>
      <c r="H252" s="37"/>
      <c r="I252" s="40"/>
      <c r="J252" s="36"/>
    </row>
    <row r="253" spans="1:10" x14ac:dyDescent="0.2">
      <c r="A253" s="24" t="e">
        <f>List!#REF!</f>
        <v>#REF!</v>
      </c>
      <c r="B253" s="24" t="e">
        <f>List!#REF!</f>
        <v>#REF!</v>
      </c>
      <c r="C253" s="43" t="e">
        <f>List!#REF!</f>
        <v>#REF!</v>
      </c>
      <c r="D253" s="29" t="e">
        <f>IF(C253="","",IF(#REF!="na","na",#REF!+#REF!+#REF!-VLOOKUP(B253,Item_Table,4,FALSE)))</f>
        <v>#REF!</v>
      </c>
      <c r="E253" s="29" t="e">
        <f ca="1">IF(C253="","",IF(#REF!="na",(D253/VLOOKUP(B253,Item_Table,5,FALSE)),(#REF!+#REF!+#REF!-#REF!)-TODAY()))</f>
        <v>#REF!</v>
      </c>
      <c r="F253" s="57" t="e">
        <f>List!#REF!</f>
        <v>#REF!</v>
      </c>
      <c r="G253" s="58" t="e">
        <f t="shared" si="3"/>
        <v>#REF!</v>
      </c>
      <c r="H253" s="37"/>
      <c r="I253" s="40"/>
      <c r="J253" s="36"/>
    </row>
    <row r="254" spans="1:10" x14ac:dyDescent="0.2">
      <c r="A254" s="24" t="e">
        <f>List!#REF!</f>
        <v>#REF!</v>
      </c>
      <c r="B254" s="24" t="e">
        <f>List!#REF!</f>
        <v>#REF!</v>
      </c>
      <c r="C254" s="43" t="e">
        <f>List!#REF!</f>
        <v>#REF!</v>
      </c>
      <c r="D254" s="29" t="e">
        <f>IF(C254="","",IF(#REF!="na","na",#REF!+#REF!+#REF!-VLOOKUP(B254,Item_Table,4,FALSE)))</f>
        <v>#REF!</v>
      </c>
      <c r="E254" s="29" t="e">
        <f ca="1">IF(C254="","",IF(#REF!="na",(D254/VLOOKUP(B254,Item_Table,5,FALSE)),(#REF!+#REF!+#REF!-#REF!)-TODAY()))</f>
        <v>#REF!</v>
      </c>
      <c r="F254" s="57" t="e">
        <f>List!#REF!</f>
        <v>#REF!</v>
      </c>
      <c r="G254" s="58" t="e">
        <f t="shared" si="3"/>
        <v>#REF!</v>
      </c>
      <c r="H254" s="37"/>
      <c r="I254" s="40"/>
      <c r="J254" s="36"/>
    </row>
    <row r="255" spans="1:10" x14ac:dyDescent="0.2">
      <c r="A255" s="24" t="e">
        <f>List!#REF!</f>
        <v>#REF!</v>
      </c>
      <c r="B255" s="24" t="e">
        <f>List!#REF!</f>
        <v>#REF!</v>
      </c>
      <c r="C255" s="43" t="e">
        <f>List!#REF!</f>
        <v>#REF!</v>
      </c>
      <c r="D255" s="29" t="e">
        <f>IF(C255="","",IF(#REF!="na","na",#REF!+#REF!+#REF!-VLOOKUP(B255,Item_Table,4,FALSE)))</f>
        <v>#REF!</v>
      </c>
      <c r="E255" s="29" t="e">
        <f ca="1">IF(C255="","",IF(#REF!="na",(D255/VLOOKUP(B255,Item_Table,5,FALSE)),(#REF!+#REF!+#REF!-#REF!)-TODAY()))</f>
        <v>#REF!</v>
      </c>
      <c r="F255" s="57" t="e">
        <f>List!#REF!</f>
        <v>#REF!</v>
      </c>
      <c r="G255" s="58" t="e">
        <f t="shared" si="3"/>
        <v>#REF!</v>
      </c>
      <c r="H255" s="37"/>
      <c r="I255" s="40"/>
      <c r="J255" s="36"/>
    </row>
    <row r="256" spans="1:10" x14ac:dyDescent="0.2">
      <c r="A256" s="24" t="e">
        <f>List!#REF!</f>
        <v>#REF!</v>
      </c>
      <c r="B256" s="24" t="e">
        <f>List!#REF!</f>
        <v>#REF!</v>
      </c>
      <c r="C256" s="43" t="e">
        <f>List!#REF!</f>
        <v>#REF!</v>
      </c>
      <c r="D256" s="29" t="e">
        <f>IF(C256="","",IF(#REF!="na","na",#REF!+#REF!+#REF!-VLOOKUP(B256,Item_Table,4,FALSE)))</f>
        <v>#REF!</v>
      </c>
      <c r="E256" s="29" t="e">
        <f ca="1">IF(C256="","",IF(#REF!="na",(D256/VLOOKUP(B256,Item_Table,5,FALSE)),(#REF!+#REF!+#REF!-#REF!)-TODAY()))</f>
        <v>#REF!</v>
      </c>
      <c r="F256" s="57" t="e">
        <f>List!#REF!</f>
        <v>#REF!</v>
      </c>
      <c r="G256" s="58" t="e">
        <f t="shared" si="3"/>
        <v>#REF!</v>
      </c>
      <c r="H256" s="37"/>
      <c r="I256" s="40"/>
      <c r="J256" s="36"/>
    </row>
    <row r="257" spans="1:12" x14ac:dyDescent="0.2">
      <c r="A257" s="24" t="e">
        <f>List!#REF!</f>
        <v>#REF!</v>
      </c>
      <c r="B257" s="24" t="e">
        <f>List!#REF!</f>
        <v>#REF!</v>
      </c>
      <c r="C257" s="43" t="e">
        <f>List!#REF!</f>
        <v>#REF!</v>
      </c>
      <c r="D257" s="29" t="e">
        <f>IF(C257="","",IF(#REF!="na","na",#REF!+#REF!+#REF!-VLOOKUP(B257,Item_Table,4,FALSE)))</f>
        <v>#REF!</v>
      </c>
      <c r="E257" s="29" t="e">
        <f ca="1">IF(C257="","",IF(#REF!="na",(D257/VLOOKUP(B257,Item_Table,5,FALSE)),(#REF!+#REF!+#REF!-#REF!)-TODAY()))</f>
        <v>#REF!</v>
      </c>
      <c r="F257" s="57" t="e">
        <f>List!#REF!</f>
        <v>#REF!</v>
      </c>
      <c r="G257" s="58" t="e">
        <f t="shared" si="3"/>
        <v>#REF!</v>
      </c>
      <c r="H257" s="37"/>
      <c r="I257" s="40"/>
      <c r="J257" s="36"/>
    </row>
    <row r="259" spans="1:12" x14ac:dyDescent="0.2">
      <c r="K259" s="48"/>
      <c r="L259" s="48"/>
    </row>
    <row r="275" spans="3:3" x14ac:dyDescent="0.2">
      <c r="C275" s="60"/>
    </row>
    <row r="280" spans="3:3" x14ac:dyDescent="0.2">
      <c r="C280" s="61"/>
    </row>
  </sheetData>
  <autoFilter ref="A1:J257" xr:uid="{00000000-0009-0000-0000-000002000000}">
    <sortState xmlns:xlrd2="http://schemas.microsoft.com/office/spreadsheetml/2017/richdata2" ref="A2:J257">
      <sortCondition ref="F1"/>
    </sortState>
  </autoFilter>
  <sortState xmlns:xlrd2="http://schemas.microsoft.com/office/spreadsheetml/2017/richdata2" ref="A2:K257">
    <sortCondition ref="F1"/>
  </sortState>
  <pageMargins left="0.25" right="0" top="0.25" bottom="0.25" header="0" footer="0"/>
  <pageSetup orientation="landscape" horizontalDpi="4294967294" verticalDpi="4294967294"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70C87-A356-439A-BC13-776BD4053B60}">
  <sheetPr codeName="Sheet5" filterMode="1"/>
  <dimension ref="A1:H64"/>
  <sheetViews>
    <sheetView workbookViewId="0">
      <pane ySplit="1" topLeftCell="A2" activePane="bottomLeft" state="frozen"/>
      <selection pane="bottomLeft" activeCell="E52" sqref="E52"/>
    </sheetView>
  </sheetViews>
  <sheetFormatPr defaultRowHeight="15" x14ac:dyDescent="0.25"/>
  <cols>
    <col min="1" max="1" width="9" style="66"/>
    <col min="2" max="2" width="73.5" style="110" customWidth="1"/>
    <col min="3" max="3" width="9" style="77"/>
    <col min="4" max="5" width="15.125" style="74" customWidth="1"/>
    <col min="6" max="6" width="11.375" style="77" customWidth="1"/>
    <col min="7" max="8" width="9" style="65"/>
  </cols>
  <sheetData>
    <row r="1" spans="1:6" x14ac:dyDescent="0.25">
      <c r="A1" s="64" t="s">
        <v>375</v>
      </c>
      <c r="B1" s="107" t="s">
        <v>501</v>
      </c>
      <c r="C1" s="75" t="s">
        <v>502</v>
      </c>
      <c r="D1" s="72" t="s">
        <v>503</v>
      </c>
      <c r="E1" s="72" t="s">
        <v>570</v>
      </c>
      <c r="F1" s="75" t="s">
        <v>754</v>
      </c>
    </row>
    <row r="2" spans="1:6" ht="30.75" hidden="1" customHeight="1" x14ac:dyDescent="0.25">
      <c r="A2" s="67" t="s">
        <v>504</v>
      </c>
      <c r="B2" s="108" t="s">
        <v>639</v>
      </c>
      <c r="C2" s="76">
        <v>1</v>
      </c>
      <c r="D2" s="73">
        <v>43337</v>
      </c>
      <c r="E2" s="73" t="s">
        <v>571</v>
      </c>
      <c r="F2" s="76"/>
    </row>
    <row r="3" spans="1:6" ht="30.75" hidden="1" customHeight="1" x14ac:dyDescent="0.25">
      <c r="A3" s="67" t="s">
        <v>747</v>
      </c>
      <c r="B3" s="108" t="s">
        <v>766</v>
      </c>
      <c r="C3" s="76">
        <v>2</v>
      </c>
      <c r="D3" s="73">
        <v>43625</v>
      </c>
      <c r="E3" s="73" t="s">
        <v>571</v>
      </c>
      <c r="F3" s="76"/>
    </row>
    <row r="4" spans="1:6" ht="30.75" customHeight="1" x14ac:dyDescent="0.25">
      <c r="A4" s="67" t="s">
        <v>624</v>
      </c>
      <c r="B4" s="108" t="s">
        <v>756</v>
      </c>
      <c r="C4" s="76">
        <v>2</v>
      </c>
      <c r="D4" s="73">
        <v>43404</v>
      </c>
      <c r="E4" s="73" t="s">
        <v>734</v>
      </c>
      <c r="F4" s="76"/>
    </row>
    <row r="5" spans="1:6" ht="30.75" customHeight="1" x14ac:dyDescent="0.25">
      <c r="A5" s="67" t="s">
        <v>630</v>
      </c>
      <c r="B5" s="108" t="s">
        <v>732</v>
      </c>
      <c r="C5" s="76">
        <v>2</v>
      </c>
      <c r="D5" s="73">
        <v>43531</v>
      </c>
      <c r="E5" s="73" t="s">
        <v>734</v>
      </c>
      <c r="F5" s="76"/>
    </row>
    <row r="6" spans="1:6" ht="30.75" hidden="1" customHeight="1" x14ac:dyDescent="0.25">
      <c r="A6" s="67" t="s">
        <v>602</v>
      </c>
      <c r="B6" s="108" t="s">
        <v>617</v>
      </c>
      <c r="C6" s="76">
        <v>3</v>
      </c>
      <c r="D6" s="73">
        <v>43383</v>
      </c>
      <c r="E6" s="73" t="s">
        <v>571</v>
      </c>
      <c r="F6" s="76"/>
    </row>
    <row r="7" spans="1:6" ht="30.75" hidden="1" customHeight="1" x14ac:dyDescent="0.25">
      <c r="A7" s="67" t="s">
        <v>574</v>
      </c>
      <c r="B7" s="108" t="s">
        <v>588</v>
      </c>
      <c r="C7" s="76">
        <v>3</v>
      </c>
      <c r="D7" s="73">
        <v>43373</v>
      </c>
      <c r="E7" s="73" t="s">
        <v>571</v>
      </c>
      <c r="F7" s="76"/>
    </row>
    <row r="8" spans="1:6" ht="30.75" hidden="1" customHeight="1" x14ac:dyDescent="0.25">
      <c r="A8" s="67" t="s">
        <v>505</v>
      </c>
      <c r="B8" s="108" t="s">
        <v>506</v>
      </c>
      <c r="C8" s="76">
        <v>1</v>
      </c>
      <c r="D8" s="73">
        <v>43337</v>
      </c>
      <c r="E8" s="73" t="s">
        <v>571</v>
      </c>
      <c r="F8" s="76"/>
    </row>
    <row r="9" spans="1:6" ht="30.75" customHeight="1" x14ac:dyDescent="0.25">
      <c r="A9" s="67" t="s">
        <v>511</v>
      </c>
      <c r="B9" s="108" t="s">
        <v>586</v>
      </c>
      <c r="C9" s="76">
        <v>3</v>
      </c>
      <c r="D9" s="73">
        <v>43337</v>
      </c>
      <c r="E9" s="73" t="s">
        <v>734</v>
      </c>
      <c r="F9" s="76"/>
    </row>
    <row r="10" spans="1:6" ht="30.75" hidden="1" customHeight="1" x14ac:dyDescent="0.25">
      <c r="A10" s="67" t="s">
        <v>516</v>
      </c>
      <c r="B10" s="108" t="s">
        <v>657</v>
      </c>
      <c r="C10" s="76">
        <v>3</v>
      </c>
      <c r="D10" s="73">
        <v>43337</v>
      </c>
      <c r="E10" s="73" t="s">
        <v>571</v>
      </c>
      <c r="F10" s="76"/>
    </row>
    <row r="11" spans="1:6" ht="30.75" hidden="1" customHeight="1" x14ac:dyDescent="0.25">
      <c r="A11" s="67" t="s">
        <v>512</v>
      </c>
      <c r="B11" s="108" t="s">
        <v>513</v>
      </c>
      <c r="C11" s="76">
        <v>1</v>
      </c>
      <c r="D11" s="73">
        <v>43337</v>
      </c>
      <c r="E11" s="73" t="s">
        <v>571</v>
      </c>
      <c r="F11" s="76"/>
    </row>
    <row r="12" spans="1:6" ht="30.75" hidden="1" customHeight="1" x14ac:dyDescent="0.25">
      <c r="A12" s="67" t="s">
        <v>517</v>
      </c>
      <c r="B12" s="108" t="s">
        <v>745</v>
      </c>
      <c r="C12" s="76">
        <v>2</v>
      </c>
      <c r="D12" s="73">
        <v>43337</v>
      </c>
      <c r="E12" s="73" t="s">
        <v>571</v>
      </c>
      <c r="F12" s="76"/>
    </row>
    <row r="13" spans="1:6" ht="30.75" customHeight="1" x14ac:dyDescent="0.25">
      <c r="A13" s="67" t="s">
        <v>518</v>
      </c>
      <c r="B13" s="108" t="s">
        <v>652</v>
      </c>
      <c r="C13" s="76">
        <v>3</v>
      </c>
      <c r="D13" s="73">
        <v>43356</v>
      </c>
      <c r="E13" s="73" t="s">
        <v>734</v>
      </c>
      <c r="F13" s="76"/>
    </row>
    <row r="14" spans="1:6" ht="30.75" hidden="1" customHeight="1" x14ac:dyDescent="0.25">
      <c r="A14" s="67" t="s">
        <v>514</v>
      </c>
      <c r="B14" s="108" t="s">
        <v>572</v>
      </c>
      <c r="C14" s="76">
        <v>2</v>
      </c>
      <c r="D14" s="73">
        <v>43356</v>
      </c>
      <c r="E14" s="73" t="s">
        <v>571</v>
      </c>
      <c r="F14" s="76"/>
    </row>
    <row r="15" spans="1:6" ht="30.75" customHeight="1" x14ac:dyDescent="0.25">
      <c r="A15" s="67" t="s">
        <v>376</v>
      </c>
      <c r="B15" s="108" t="s">
        <v>596</v>
      </c>
      <c r="C15" s="76">
        <v>3</v>
      </c>
      <c r="D15" s="73">
        <v>43356</v>
      </c>
      <c r="E15" s="73" t="s">
        <v>734</v>
      </c>
      <c r="F15" s="76"/>
    </row>
    <row r="16" spans="1:6" ht="30.75" hidden="1" customHeight="1" x14ac:dyDescent="0.25">
      <c r="A16" s="67" t="s">
        <v>507</v>
      </c>
      <c r="B16" s="109" t="s">
        <v>593</v>
      </c>
      <c r="C16" s="76">
        <v>1</v>
      </c>
      <c r="D16" s="73">
        <v>43366</v>
      </c>
      <c r="E16" s="73" t="s">
        <v>571</v>
      </c>
      <c r="F16" s="76"/>
    </row>
    <row r="17" spans="1:6" ht="30.75" hidden="1" customHeight="1" x14ac:dyDescent="0.25">
      <c r="A17" s="67" t="s">
        <v>515</v>
      </c>
      <c r="B17" s="108" t="s">
        <v>109</v>
      </c>
      <c r="C17" s="76">
        <v>2</v>
      </c>
      <c r="D17" s="73">
        <v>43366</v>
      </c>
      <c r="E17" s="73" t="s">
        <v>571</v>
      </c>
      <c r="F17" s="76"/>
    </row>
    <row r="18" spans="1:6" ht="30.75" hidden="1" customHeight="1" x14ac:dyDescent="0.25">
      <c r="A18" s="67" t="s">
        <v>508</v>
      </c>
      <c r="B18" s="108" t="s">
        <v>610</v>
      </c>
      <c r="C18" s="76">
        <v>2</v>
      </c>
      <c r="D18" s="73">
        <v>43366</v>
      </c>
      <c r="E18" s="73" t="s">
        <v>571</v>
      </c>
      <c r="F18" s="76"/>
    </row>
    <row r="19" spans="1:6" ht="30.75" hidden="1" customHeight="1" x14ac:dyDescent="0.25">
      <c r="A19" s="67" t="s">
        <v>509</v>
      </c>
      <c r="B19" s="108" t="s">
        <v>510</v>
      </c>
      <c r="C19" s="76">
        <v>1</v>
      </c>
      <c r="D19" s="73">
        <v>43367</v>
      </c>
      <c r="E19" s="73" t="s">
        <v>571</v>
      </c>
      <c r="F19" s="76"/>
    </row>
    <row r="20" spans="1:6" ht="30.75" hidden="1" customHeight="1" x14ac:dyDescent="0.25">
      <c r="A20" s="67" t="s">
        <v>519</v>
      </c>
      <c r="B20" s="108" t="s">
        <v>573</v>
      </c>
      <c r="C20" s="76">
        <v>2</v>
      </c>
      <c r="D20" s="73">
        <v>43373</v>
      </c>
      <c r="E20" s="73" t="s">
        <v>571</v>
      </c>
      <c r="F20" s="76"/>
    </row>
    <row r="21" spans="1:6" ht="30.75" hidden="1" customHeight="1" x14ac:dyDescent="0.25">
      <c r="A21" s="67" t="s">
        <v>520</v>
      </c>
      <c r="B21" s="108" t="s">
        <v>582</v>
      </c>
      <c r="C21" s="76">
        <v>2</v>
      </c>
      <c r="D21" s="73">
        <v>43373</v>
      </c>
      <c r="E21" s="73" t="s">
        <v>571</v>
      </c>
      <c r="F21" s="76"/>
    </row>
    <row r="22" spans="1:6" ht="30.75" hidden="1" customHeight="1" x14ac:dyDescent="0.25">
      <c r="A22" s="67" t="s">
        <v>521</v>
      </c>
      <c r="B22" s="108" t="s">
        <v>583</v>
      </c>
      <c r="C22" s="76">
        <v>2</v>
      </c>
      <c r="D22" s="73">
        <v>43373</v>
      </c>
      <c r="E22" s="73" t="s">
        <v>571</v>
      </c>
      <c r="F22" s="76"/>
    </row>
    <row r="23" spans="1:6" ht="30.75" hidden="1" customHeight="1" x14ac:dyDescent="0.25">
      <c r="A23" s="67" t="s">
        <v>522</v>
      </c>
      <c r="B23" s="108" t="s">
        <v>584</v>
      </c>
      <c r="C23" s="76">
        <v>1</v>
      </c>
      <c r="D23" s="73">
        <v>43373</v>
      </c>
      <c r="E23" s="73" t="s">
        <v>571</v>
      </c>
      <c r="F23" s="76"/>
    </row>
    <row r="24" spans="1:6" ht="30.75" hidden="1" customHeight="1" x14ac:dyDescent="0.25">
      <c r="A24" s="67" t="s">
        <v>523</v>
      </c>
      <c r="B24" s="108" t="s">
        <v>585</v>
      </c>
      <c r="C24" s="76">
        <v>1</v>
      </c>
      <c r="D24" s="73">
        <v>43373</v>
      </c>
      <c r="E24" s="73" t="s">
        <v>571</v>
      </c>
      <c r="F24" s="76"/>
    </row>
    <row r="25" spans="1:6" ht="30.75" hidden="1" customHeight="1" x14ac:dyDescent="0.25">
      <c r="A25" s="67" t="s">
        <v>377</v>
      </c>
      <c r="B25" s="108" t="s">
        <v>612</v>
      </c>
      <c r="C25" s="76">
        <v>2</v>
      </c>
      <c r="D25" s="73">
        <v>43373</v>
      </c>
      <c r="E25" s="73" t="s">
        <v>571</v>
      </c>
      <c r="F25" s="76"/>
    </row>
    <row r="26" spans="1:6" ht="30.75" hidden="1" customHeight="1" x14ac:dyDescent="0.25">
      <c r="A26" s="67" t="s">
        <v>524</v>
      </c>
      <c r="B26" s="108" t="s">
        <v>587</v>
      </c>
      <c r="C26" s="76">
        <v>2</v>
      </c>
      <c r="D26" s="73">
        <v>43373</v>
      </c>
      <c r="E26" s="73" t="s">
        <v>571</v>
      </c>
      <c r="F26" s="76"/>
    </row>
    <row r="27" spans="1:6" ht="30.75" hidden="1" customHeight="1" x14ac:dyDescent="0.25">
      <c r="A27" s="67" t="s">
        <v>525</v>
      </c>
      <c r="B27" s="108" t="s">
        <v>648</v>
      </c>
      <c r="C27" s="76">
        <v>3</v>
      </c>
      <c r="D27" s="73">
        <v>43373</v>
      </c>
      <c r="E27" s="73" t="s">
        <v>571</v>
      </c>
      <c r="F27" s="76"/>
    </row>
    <row r="28" spans="1:6" ht="30.75" hidden="1" customHeight="1" x14ac:dyDescent="0.25">
      <c r="A28" s="67" t="s">
        <v>575</v>
      </c>
      <c r="B28" s="108" t="s">
        <v>589</v>
      </c>
      <c r="C28" s="76">
        <v>2</v>
      </c>
      <c r="D28" s="73">
        <v>43373</v>
      </c>
      <c r="E28" s="73" t="s">
        <v>571</v>
      </c>
      <c r="F28" s="76"/>
    </row>
    <row r="29" spans="1:6" ht="30.75" hidden="1" customHeight="1" x14ac:dyDescent="0.25">
      <c r="A29" s="67" t="s">
        <v>576</v>
      </c>
      <c r="B29" s="108" t="s">
        <v>620</v>
      </c>
      <c r="C29" s="76">
        <v>2</v>
      </c>
      <c r="D29" s="73">
        <v>43373</v>
      </c>
      <c r="E29" s="73" t="s">
        <v>571</v>
      </c>
      <c r="F29" s="76"/>
    </row>
    <row r="30" spans="1:6" ht="30.75" hidden="1" customHeight="1" x14ac:dyDescent="0.25">
      <c r="A30" s="67" t="s">
        <v>577</v>
      </c>
      <c r="B30" s="108" t="s">
        <v>611</v>
      </c>
      <c r="C30" s="76">
        <v>2</v>
      </c>
      <c r="D30" s="73">
        <v>43375</v>
      </c>
      <c r="E30" s="73" t="s">
        <v>571</v>
      </c>
      <c r="F30" s="76"/>
    </row>
    <row r="31" spans="1:6" ht="30.75" hidden="1" customHeight="1" x14ac:dyDescent="0.25">
      <c r="A31" s="67" t="s">
        <v>578</v>
      </c>
      <c r="B31" s="108" t="s">
        <v>595</v>
      </c>
      <c r="C31" s="76">
        <v>2</v>
      </c>
      <c r="D31" s="73">
        <v>43376</v>
      </c>
      <c r="E31" s="73" t="s">
        <v>571</v>
      </c>
      <c r="F31" s="76"/>
    </row>
    <row r="32" spans="1:6" ht="30.75" hidden="1" customHeight="1" x14ac:dyDescent="0.25">
      <c r="A32" s="67" t="s">
        <v>579</v>
      </c>
      <c r="B32" s="108" t="s">
        <v>597</v>
      </c>
      <c r="C32" s="76">
        <v>2</v>
      </c>
      <c r="D32" s="73">
        <v>43377</v>
      </c>
      <c r="E32" s="73" t="s">
        <v>571</v>
      </c>
      <c r="F32" s="76"/>
    </row>
    <row r="33" spans="1:6" ht="30.75" hidden="1" customHeight="1" x14ac:dyDescent="0.25">
      <c r="A33" s="67" t="s">
        <v>580</v>
      </c>
      <c r="B33" s="108" t="s">
        <v>598</v>
      </c>
      <c r="C33" s="76">
        <v>2</v>
      </c>
      <c r="D33" s="73">
        <v>43377</v>
      </c>
      <c r="E33" s="73" t="s">
        <v>571</v>
      </c>
      <c r="F33" s="76"/>
    </row>
    <row r="34" spans="1:6" ht="30.75" hidden="1" customHeight="1" x14ac:dyDescent="0.25">
      <c r="A34" s="67" t="s">
        <v>378</v>
      </c>
      <c r="B34" s="108" t="s">
        <v>599</v>
      </c>
      <c r="C34" s="76">
        <v>2</v>
      </c>
      <c r="D34" s="73">
        <v>43377</v>
      </c>
      <c r="E34" s="73" t="s">
        <v>571</v>
      </c>
      <c r="F34" s="76"/>
    </row>
    <row r="35" spans="1:6" ht="30.75" hidden="1" customHeight="1" x14ac:dyDescent="0.25">
      <c r="A35" s="67" t="s">
        <v>581</v>
      </c>
      <c r="B35" s="108" t="s">
        <v>609</v>
      </c>
      <c r="C35" s="76">
        <v>2</v>
      </c>
      <c r="D35" s="73">
        <v>43378</v>
      </c>
      <c r="E35" s="73" t="s">
        <v>571</v>
      </c>
      <c r="F35" s="76"/>
    </row>
    <row r="36" spans="1:6" ht="30.75" hidden="1" customHeight="1" x14ac:dyDescent="0.25">
      <c r="A36" s="67" t="s">
        <v>600</v>
      </c>
      <c r="B36" s="108" t="s">
        <v>613</v>
      </c>
      <c r="C36" s="76">
        <v>2</v>
      </c>
      <c r="D36" s="73">
        <v>43380</v>
      </c>
      <c r="E36" s="73" t="s">
        <v>571</v>
      </c>
      <c r="F36" s="76"/>
    </row>
    <row r="37" spans="1:6" ht="30.75" hidden="1" customHeight="1" x14ac:dyDescent="0.25">
      <c r="A37" s="67" t="s">
        <v>601</v>
      </c>
      <c r="B37" s="108" t="s">
        <v>615</v>
      </c>
      <c r="C37" s="76">
        <v>2</v>
      </c>
      <c r="D37" s="73">
        <v>43382</v>
      </c>
      <c r="E37" s="73" t="s">
        <v>571</v>
      </c>
      <c r="F37" s="76"/>
    </row>
    <row r="38" spans="1:6" ht="30.75" hidden="1" customHeight="1" x14ac:dyDescent="0.25">
      <c r="A38" s="67" t="s">
        <v>603</v>
      </c>
      <c r="B38" s="108" t="s">
        <v>618</v>
      </c>
      <c r="C38" s="76">
        <v>2</v>
      </c>
      <c r="D38" s="73">
        <v>43384</v>
      </c>
      <c r="E38" s="73" t="s">
        <v>571</v>
      </c>
      <c r="F38" s="76"/>
    </row>
    <row r="39" spans="1:6" ht="30.75" hidden="1" customHeight="1" x14ac:dyDescent="0.25">
      <c r="A39" s="67" t="s">
        <v>604</v>
      </c>
      <c r="B39" s="108" t="s">
        <v>619</v>
      </c>
      <c r="C39" s="76">
        <v>3</v>
      </c>
      <c r="D39" s="73">
        <v>43385</v>
      </c>
      <c r="E39" s="73" t="s">
        <v>571</v>
      </c>
      <c r="F39" s="76"/>
    </row>
    <row r="40" spans="1:6" ht="30.75" hidden="1" customHeight="1" x14ac:dyDescent="0.25">
      <c r="A40" s="67" t="s">
        <v>605</v>
      </c>
      <c r="B40" s="108" t="s">
        <v>635</v>
      </c>
      <c r="C40" s="76">
        <v>2</v>
      </c>
      <c r="D40" s="73">
        <v>43387</v>
      </c>
      <c r="E40" s="73" t="s">
        <v>571</v>
      </c>
      <c r="F40" s="76"/>
    </row>
    <row r="41" spans="1:6" ht="30.75" hidden="1" customHeight="1" x14ac:dyDescent="0.25">
      <c r="A41" s="67" t="s">
        <v>606</v>
      </c>
      <c r="B41" s="108" t="s">
        <v>637</v>
      </c>
      <c r="C41" s="76">
        <v>2</v>
      </c>
      <c r="D41" s="73">
        <v>43391</v>
      </c>
      <c r="E41" s="73" t="s">
        <v>571</v>
      </c>
      <c r="F41" s="76"/>
    </row>
    <row r="42" spans="1:6" ht="30.75" customHeight="1" x14ac:dyDescent="0.25">
      <c r="A42" s="67" t="s">
        <v>607</v>
      </c>
      <c r="B42" s="108" t="s">
        <v>638</v>
      </c>
      <c r="C42" s="76">
        <v>3</v>
      </c>
      <c r="D42" s="73">
        <v>43392</v>
      </c>
      <c r="E42" s="73" t="s">
        <v>734</v>
      </c>
      <c r="F42" s="76"/>
    </row>
    <row r="43" spans="1:6" ht="30.75" hidden="1" customHeight="1" x14ac:dyDescent="0.25">
      <c r="A43" s="67" t="s">
        <v>379</v>
      </c>
      <c r="B43" s="108" t="s">
        <v>752</v>
      </c>
      <c r="C43" s="76">
        <v>2</v>
      </c>
      <c r="D43" s="73">
        <v>43393</v>
      </c>
      <c r="E43" s="73" t="s">
        <v>571</v>
      </c>
      <c r="F43" s="76"/>
    </row>
    <row r="44" spans="1:6" ht="30.75" hidden="1" customHeight="1" x14ac:dyDescent="0.25">
      <c r="A44" s="67" t="s">
        <v>621</v>
      </c>
      <c r="B44" s="108" t="s">
        <v>649</v>
      </c>
      <c r="C44" s="76">
        <v>2</v>
      </c>
      <c r="D44" s="73">
        <v>43398</v>
      </c>
      <c r="E44" s="73" t="s">
        <v>571</v>
      </c>
      <c r="F44" s="76"/>
    </row>
    <row r="45" spans="1:6" ht="30.75" hidden="1" customHeight="1" x14ac:dyDescent="0.25">
      <c r="A45" s="67" t="s">
        <v>622</v>
      </c>
      <c r="B45" s="108" t="s">
        <v>647</v>
      </c>
      <c r="C45" s="76">
        <v>2</v>
      </c>
      <c r="D45" s="73">
        <v>43402</v>
      </c>
      <c r="E45" s="73" t="s">
        <v>571</v>
      </c>
      <c r="F45" s="76"/>
    </row>
    <row r="46" spans="1:6" ht="30.75" hidden="1" customHeight="1" x14ac:dyDescent="0.25">
      <c r="A46" s="67" t="s">
        <v>623</v>
      </c>
      <c r="B46" s="108" t="s">
        <v>676</v>
      </c>
      <c r="C46" s="76">
        <v>2</v>
      </c>
      <c r="D46" s="73">
        <v>43402</v>
      </c>
      <c r="E46" s="73" t="s">
        <v>571</v>
      </c>
      <c r="F46" s="76"/>
    </row>
    <row r="47" spans="1:6" ht="30.75" customHeight="1" x14ac:dyDescent="0.25">
      <c r="A47" s="67" t="s">
        <v>625</v>
      </c>
      <c r="B47" s="108" t="s">
        <v>835</v>
      </c>
      <c r="C47" s="76">
        <v>3</v>
      </c>
      <c r="D47" s="73">
        <v>43411</v>
      </c>
      <c r="E47" s="73" t="s">
        <v>734</v>
      </c>
      <c r="F47" s="76"/>
    </row>
    <row r="48" spans="1:6" ht="30.75" hidden="1" customHeight="1" x14ac:dyDescent="0.25">
      <c r="A48" s="67" t="s">
        <v>626</v>
      </c>
      <c r="B48" s="108" t="s">
        <v>665</v>
      </c>
      <c r="C48" s="76">
        <v>1</v>
      </c>
      <c r="D48" s="73">
        <v>43413</v>
      </c>
      <c r="E48" s="73" t="s">
        <v>571</v>
      </c>
      <c r="F48" s="76"/>
    </row>
    <row r="49" spans="1:6" ht="30.75" hidden="1" customHeight="1" x14ac:dyDescent="0.25">
      <c r="A49" s="67" t="s">
        <v>627</v>
      </c>
      <c r="B49" s="108" t="s">
        <v>757</v>
      </c>
      <c r="C49" s="76">
        <v>2</v>
      </c>
      <c r="D49" s="73">
        <v>43423</v>
      </c>
      <c r="E49" s="73" t="s">
        <v>571</v>
      </c>
      <c r="F49" s="76"/>
    </row>
    <row r="50" spans="1:6" ht="30.75" hidden="1" customHeight="1" x14ac:dyDescent="0.25">
      <c r="A50" s="67" t="s">
        <v>628</v>
      </c>
      <c r="B50" s="108" t="s">
        <v>742</v>
      </c>
      <c r="C50" s="76">
        <v>2</v>
      </c>
      <c r="D50" s="73">
        <v>43434</v>
      </c>
      <c r="E50" s="73" t="s">
        <v>571</v>
      </c>
      <c r="F50" s="76"/>
    </row>
    <row r="51" spans="1:6" ht="30.75" hidden="1" customHeight="1" x14ac:dyDescent="0.25">
      <c r="A51" s="67" t="s">
        <v>629</v>
      </c>
      <c r="B51" s="108" t="s">
        <v>673</v>
      </c>
      <c r="C51" s="76">
        <v>2</v>
      </c>
      <c r="D51" s="73">
        <v>43447</v>
      </c>
      <c r="E51" s="73" t="s">
        <v>571</v>
      </c>
      <c r="F51" s="76"/>
    </row>
    <row r="52" spans="1:6" ht="30.75" customHeight="1" x14ac:dyDescent="0.25">
      <c r="A52" s="67" t="s">
        <v>631</v>
      </c>
      <c r="B52" s="108" t="s">
        <v>686</v>
      </c>
      <c r="C52" s="76">
        <v>2</v>
      </c>
      <c r="D52" s="73">
        <v>43457</v>
      </c>
      <c r="E52" s="73" t="s">
        <v>734</v>
      </c>
      <c r="F52" s="76"/>
    </row>
    <row r="53" spans="1:6" ht="30.75" hidden="1" customHeight="1" x14ac:dyDescent="0.25">
      <c r="A53" s="67" t="s">
        <v>632</v>
      </c>
      <c r="B53" s="108" t="s">
        <v>741</v>
      </c>
      <c r="C53" s="76">
        <v>2</v>
      </c>
      <c r="D53" s="73">
        <v>43460</v>
      </c>
      <c r="E53" s="73" t="s">
        <v>571</v>
      </c>
      <c r="F53" s="76"/>
    </row>
    <row r="54" spans="1:6" ht="30.75" hidden="1" customHeight="1" x14ac:dyDescent="0.25">
      <c r="A54" s="67" t="s">
        <v>633</v>
      </c>
      <c r="B54" s="108" t="s">
        <v>687</v>
      </c>
      <c r="C54" s="76">
        <v>2</v>
      </c>
      <c r="D54" s="73">
        <v>43478</v>
      </c>
      <c r="E54" s="73" t="s">
        <v>571</v>
      </c>
      <c r="F54" s="76"/>
    </row>
    <row r="55" spans="1:6" ht="30.75" hidden="1" customHeight="1" x14ac:dyDescent="0.25">
      <c r="A55" s="67" t="s">
        <v>634</v>
      </c>
      <c r="B55" s="108" t="s">
        <v>731</v>
      </c>
      <c r="C55" s="76">
        <v>2</v>
      </c>
      <c r="D55" s="73">
        <v>43530</v>
      </c>
      <c r="E55" s="73" t="s">
        <v>571</v>
      </c>
      <c r="F55" s="76"/>
    </row>
    <row r="56" spans="1:6" ht="30.75" hidden="1" customHeight="1" x14ac:dyDescent="0.25">
      <c r="A56" s="67" t="s">
        <v>677</v>
      </c>
      <c r="B56" s="108" t="s">
        <v>746</v>
      </c>
      <c r="C56" s="76">
        <v>2</v>
      </c>
      <c r="D56" s="73">
        <v>43584</v>
      </c>
      <c r="E56" s="73" t="s">
        <v>571</v>
      </c>
      <c r="F56" s="76"/>
    </row>
    <row r="57" spans="1:6" ht="30.75" hidden="1" customHeight="1" x14ac:dyDescent="0.25">
      <c r="A57" s="67" t="s">
        <v>678</v>
      </c>
      <c r="B57" s="108" t="s">
        <v>753</v>
      </c>
      <c r="C57" s="76">
        <v>2</v>
      </c>
      <c r="D57" s="73">
        <v>43594</v>
      </c>
      <c r="E57" s="73" t="s">
        <v>571</v>
      </c>
      <c r="F57" s="76"/>
    </row>
    <row r="58" spans="1:6" ht="30.75" hidden="1" customHeight="1" x14ac:dyDescent="0.25">
      <c r="A58" s="67" t="s">
        <v>679</v>
      </c>
      <c r="B58" s="108" t="s">
        <v>751</v>
      </c>
      <c r="C58" s="76">
        <v>2</v>
      </c>
      <c r="D58" s="73">
        <v>43594</v>
      </c>
      <c r="E58" s="73" t="s">
        <v>571</v>
      </c>
      <c r="F58" s="76"/>
    </row>
    <row r="59" spans="1:6" ht="30.75" hidden="1" customHeight="1" x14ac:dyDescent="0.25">
      <c r="A59" s="67" t="s">
        <v>680</v>
      </c>
      <c r="B59" s="108" t="s">
        <v>758</v>
      </c>
      <c r="C59" s="76">
        <v>2</v>
      </c>
      <c r="D59" s="73">
        <v>43595</v>
      </c>
      <c r="E59" s="73" t="s">
        <v>571</v>
      </c>
      <c r="F59" s="76"/>
    </row>
    <row r="60" spans="1:6" ht="30.75" hidden="1" customHeight="1" x14ac:dyDescent="0.25">
      <c r="A60" s="67" t="s">
        <v>681</v>
      </c>
      <c r="B60" s="108" t="s">
        <v>755</v>
      </c>
      <c r="C60" s="76">
        <v>2</v>
      </c>
      <c r="D60" s="73">
        <v>43595</v>
      </c>
      <c r="E60" s="73" t="s">
        <v>571</v>
      </c>
      <c r="F60" s="76"/>
    </row>
    <row r="61" spans="1:6" ht="30.75" hidden="1" customHeight="1" x14ac:dyDescent="0.25">
      <c r="A61" s="67" t="s">
        <v>380</v>
      </c>
      <c r="B61" s="108" t="s">
        <v>764</v>
      </c>
      <c r="C61" s="76">
        <v>2</v>
      </c>
      <c r="D61" s="73">
        <v>43620</v>
      </c>
      <c r="E61" s="73" t="s">
        <v>571</v>
      </c>
      <c r="F61" s="76"/>
    </row>
    <row r="62" spans="1:6" ht="30.75" hidden="1" customHeight="1" x14ac:dyDescent="0.25">
      <c r="A62" s="67" t="s">
        <v>748</v>
      </c>
      <c r="B62" s="108" t="s">
        <v>1010</v>
      </c>
      <c r="C62" s="76">
        <v>2</v>
      </c>
      <c r="D62" s="73">
        <v>44436</v>
      </c>
      <c r="E62" s="73" t="s">
        <v>571</v>
      </c>
      <c r="F62" s="76"/>
    </row>
    <row r="63" spans="1:6" ht="30.75" hidden="1" customHeight="1" x14ac:dyDescent="0.25">
      <c r="A63" s="67" t="s">
        <v>749</v>
      </c>
      <c r="B63" s="108"/>
      <c r="C63" s="76"/>
      <c r="D63" s="73"/>
      <c r="E63" s="73"/>
      <c r="F63" s="76"/>
    </row>
    <row r="64" spans="1:6" ht="30.75" hidden="1" customHeight="1" x14ac:dyDescent="0.25">
      <c r="A64" s="67" t="s">
        <v>750</v>
      </c>
      <c r="B64" s="108"/>
      <c r="C64" s="76"/>
      <c r="D64" s="73"/>
      <c r="E64" s="73"/>
      <c r="F64" s="76"/>
    </row>
  </sheetData>
  <autoFilter ref="A1:E64" xr:uid="{2C24138B-6B69-4887-84EC-297D26924F48}">
    <filterColumn colId="4">
      <filters>
        <filter val="Canceled"/>
      </filters>
    </filterColumn>
  </autoFilter>
  <sortState xmlns:xlrd2="http://schemas.microsoft.com/office/spreadsheetml/2017/richdata2" ref="A2:F64">
    <sortCondition ref="F1:F64"/>
  </sortState>
  <dataValidations count="1">
    <dataValidation type="list" allowBlank="1" showInputMessage="1" showErrorMessage="1" sqref="E2:E64" xr:uid="{E52ECAF2-AADA-496C-ACC7-9717F3C54F34}">
      <formula1>"Not Started, In Progress, Stalled, Complete, Canceled"</formula1>
    </dataValidation>
  </dataValidations>
  <hyperlinks>
    <hyperlink ref="B16" r:id="rId1" display="Install a garage door opener external keypad" xr:uid="{9F4A17F4-78F3-4501-93AB-30BD54348FA1}"/>
  </hyperlinks>
  <pageMargins left="0.7" right="0.7" top="0.75" bottom="0.75" header="0.3" footer="0.3"/>
  <pageSetup orientation="portrait" horizontalDpi="4294967294" verticalDpi="4294967294"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DBA3-34D8-4FA9-AEFE-738B3D131CC3}">
  <sheetPr codeName="Sheet6" filterMode="1"/>
  <dimension ref="A1:J42"/>
  <sheetViews>
    <sheetView workbookViewId="0">
      <pane ySplit="1" topLeftCell="A2" activePane="bottomLeft" state="frozen"/>
      <selection pane="bottomLeft" activeCell="H24" sqref="H24"/>
    </sheetView>
  </sheetViews>
  <sheetFormatPr defaultRowHeight="15" x14ac:dyDescent="0.25"/>
  <cols>
    <col min="1" max="3" width="12" style="66" customWidth="1"/>
    <col min="4" max="5" width="13.875" style="66" customWidth="1"/>
    <col min="6" max="10" width="12" style="66" customWidth="1"/>
  </cols>
  <sheetData>
    <row r="1" spans="1:10" x14ac:dyDescent="0.25">
      <c r="A1" s="68" t="s">
        <v>171</v>
      </c>
      <c r="B1" s="68" t="s">
        <v>501</v>
      </c>
      <c r="C1" s="68" t="s">
        <v>526</v>
      </c>
      <c r="D1" s="68" t="s">
        <v>527</v>
      </c>
      <c r="E1" s="68" t="s">
        <v>528</v>
      </c>
      <c r="F1" s="68" t="s">
        <v>529</v>
      </c>
      <c r="G1" s="68" t="s">
        <v>530</v>
      </c>
      <c r="H1" s="69" t="s">
        <v>502</v>
      </c>
      <c r="I1" s="69" t="s">
        <v>570</v>
      </c>
      <c r="J1" s="69" t="s">
        <v>594</v>
      </c>
    </row>
    <row r="2" spans="1:10" ht="45" hidden="1" x14ac:dyDescent="0.15">
      <c r="A2" s="70" t="s">
        <v>536</v>
      </c>
      <c r="B2" s="70" t="s">
        <v>537</v>
      </c>
      <c r="C2" s="71">
        <v>4</v>
      </c>
      <c r="D2" s="70" t="s">
        <v>533</v>
      </c>
      <c r="E2" s="71">
        <v>60</v>
      </c>
      <c r="F2" s="70" t="s">
        <v>538</v>
      </c>
      <c r="G2" s="71" t="s">
        <v>535</v>
      </c>
      <c r="H2" s="71">
        <v>2</v>
      </c>
      <c r="I2" s="71" t="s">
        <v>571</v>
      </c>
      <c r="J2" s="71" t="s">
        <v>616</v>
      </c>
    </row>
    <row r="3" spans="1:10" ht="45" hidden="1" x14ac:dyDescent="0.15">
      <c r="A3" s="70" t="s">
        <v>539</v>
      </c>
      <c r="B3" s="70" t="s">
        <v>537</v>
      </c>
      <c r="C3" s="71">
        <v>3</v>
      </c>
      <c r="D3" s="70" t="s">
        <v>533</v>
      </c>
      <c r="E3" s="71">
        <v>40</v>
      </c>
      <c r="F3" s="70" t="s">
        <v>538</v>
      </c>
      <c r="G3" s="71" t="s">
        <v>535</v>
      </c>
      <c r="H3" s="71">
        <v>3</v>
      </c>
      <c r="I3" s="71" t="s">
        <v>571</v>
      </c>
      <c r="J3" s="71" t="s">
        <v>666</v>
      </c>
    </row>
    <row r="4" spans="1:10" ht="30" hidden="1" x14ac:dyDescent="0.15">
      <c r="A4" s="70" t="s">
        <v>540</v>
      </c>
      <c r="B4" s="70" t="s">
        <v>608</v>
      </c>
      <c r="C4" s="71">
        <v>2</v>
      </c>
      <c r="D4" s="70" t="s">
        <v>533</v>
      </c>
      <c r="E4" s="71">
        <v>45</v>
      </c>
      <c r="F4" s="70" t="s">
        <v>538</v>
      </c>
      <c r="G4" s="71" t="s">
        <v>547</v>
      </c>
      <c r="H4" s="71">
        <v>4</v>
      </c>
      <c r="I4" s="71" t="s">
        <v>571</v>
      </c>
      <c r="J4" s="71" t="s">
        <v>592</v>
      </c>
    </row>
    <row r="5" spans="1:10" ht="30" hidden="1" x14ac:dyDescent="0.15">
      <c r="A5" s="70" t="s">
        <v>543</v>
      </c>
      <c r="B5" s="70" t="s">
        <v>544</v>
      </c>
      <c r="C5" s="71">
        <v>5</v>
      </c>
      <c r="D5" s="70" t="s">
        <v>533</v>
      </c>
      <c r="E5" s="71">
        <v>40</v>
      </c>
      <c r="F5" s="70" t="s">
        <v>538</v>
      </c>
      <c r="G5" s="71" t="s">
        <v>535</v>
      </c>
      <c r="H5" s="71">
        <v>5</v>
      </c>
      <c r="I5" s="71" t="s">
        <v>571</v>
      </c>
      <c r="J5" s="71" t="s">
        <v>642</v>
      </c>
    </row>
    <row r="6" spans="1:10" ht="30" hidden="1" x14ac:dyDescent="0.15">
      <c r="A6" s="70" t="s">
        <v>545</v>
      </c>
      <c r="B6" s="70" t="s">
        <v>546</v>
      </c>
      <c r="C6" s="71">
        <v>2</v>
      </c>
      <c r="D6" s="70" t="s">
        <v>533</v>
      </c>
      <c r="E6" s="71">
        <v>60</v>
      </c>
      <c r="F6" s="70" t="s">
        <v>538</v>
      </c>
      <c r="G6" s="71" t="s">
        <v>547</v>
      </c>
      <c r="H6" s="71">
        <v>6</v>
      </c>
      <c r="I6" s="71" t="s">
        <v>571</v>
      </c>
      <c r="J6" s="71" t="s">
        <v>591</v>
      </c>
    </row>
    <row r="7" spans="1:10" ht="30" hidden="1" x14ac:dyDescent="0.15">
      <c r="A7" s="70" t="s">
        <v>548</v>
      </c>
      <c r="B7" s="70" t="s">
        <v>546</v>
      </c>
      <c r="C7" s="71">
        <v>2</v>
      </c>
      <c r="D7" s="70" t="s">
        <v>533</v>
      </c>
      <c r="E7" s="71">
        <v>60</v>
      </c>
      <c r="F7" s="70" t="s">
        <v>538</v>
      </c>
      <c r="G7" s="71" t="s">
        <v>547</v>
      </c>
      <c r="H7" s="71">
        <v>7</v>
      </c>
      <c r="I7" s="71" t="s">
        <v>571</v>
      </c>
      <c r="J7" s="71" t="s">
        <v>591</v>
      </c>
    </row>
    <row r="8" spans="1:10" ht="30" hidden="1" x14ac:dyDescent="0.15">
      <c r="A8" s="70" t="s">
        <v>549</v>
      </c>
      <c r="B8" s="70" t="s">
        <v>541</v>
      </c>
      <c r="C8" s="71">
        <v>2</v>
      </c>
      <c r="D8" s="70" t="s">
        <v>533</v>
      </c>
      <c r="E8" s="71">
        <v>40</v>
      </c>
      <c r="F8" s="70" t="s">
        <v>538</v>
      </c>
      <c r="G8" s="71" t="s">
        <v>547</v>
      </c>
      <c r="H8" s="71">
        <v>8</v>
      </c>
      <c r="I8" s="71" t="s">
        <v>571</v>
      </c>
      <c r="J8" s="71" t="s">
        <v>592</v>
      </c>
    </row>
    <row r="9" spans="1:10" ht="30" hidden="1" x14ac:dyDescent="0.15">
      <c r="A9" s="70" t="s">
        <v>550</v>
      </c>
      <c r="B9" s="70" t="s">
        <v>541</v>
      </c>
      <c r="C9" s="71">
        <v>2</v>
      </c>
      <c r="D9" s="70" t="s">
        <v>533</v>
      </c>
      <c r="E9" s="71">
        <v>40</v>
      </c>
      <c r="F9" s="70" t="s">
        <v>538</v>
      </c>
      <c r="G9" s="71" t="s">
        <v>547</v>
      </c>
      <c r="H9" s="71">
        <v>9</v>
      </c>
      <c r="I9" s="71" t="s">
        <v>571</v>
      </c>
      <c r="J9" s="71" t="s">
        <v>592</v>
      </c>
    </row>
    <row r="10" spans="1:10" ht="30" hidden="1" x14ac:dyDescent="0.15">
      <c r="A10" s="70" t="s">
        <v>551</v>
      </c>
      <c r="B10" s="70" t="s">
        <v>546</v>
      </c>
      <c r="C10" s="71">
        <v>8</v>
      </c>
      <c r="D10" s="70" t="s">
        <v>533</v>
      </c>
      <c r="E10" s="71">
        <v>60</v>
      </c>
      <c r="F10" s="70" t="s">
        <v>538</v>
      </c>
      <c r="G10" s="71" t="s">
        <v>547</v>
      </c>
      <c r="H10" s="71">
        <v>10</v>
      </c>
      <c r="I10" s="71" t="s">
        <v>571</v>
      </c>
      <c r="J10" s="71" t="s">
        <v>636</v>
      </c>
    </row>
    <row r="11" spans="1:10" ht="30" hidden="1" x14ac:dyDescent="0.15">
      <c r="A11" s="70" t="s">
        <v>531</v>
      </c>
      <c r="B11" s="70" t="s">
        <v>541</v>
      </c>
      <c r="C11" s="71">
        <v>2</v>
      </c>
      <c r="D11" s="70" t="s">
        <v>533</v>
      </c>
      <c r="E11" s="71">
        <v>60</v>
      </c>
      <c r="F11" s="70" t="s">
        <v>538</v>
      </c>
      <c r="G11" s="71" t="s">
        <v>547</v>
      </c>
      <c r="H11" s="71">
        <v>11</v>
      </c>
      <c r="I11" s="71" t="s">
        <v>571</v>
      </c>
      <c r="J11" s="71" t="s">
        <v>592</v>
      </c>
    </row>
    <row r="12" spans="1:10" ht="30" hidden="1" x14ac:dyDescent="0.15">
      <c r="A12" s="70" t="s">
        <v>552</v>
      </c>
      <c r="B12" s="70" t="s">
        <v>541</v>
      </c>
      <c r="C12" s="71">
        <v>2</v>
      </c>
      <c r="D12" s="70" t="s">
        <v>533</v>
      </c>
      <c r="E12" s="71">
        <v>40</v>
      </c>
      <c r="F12" s="70" t="s">
        <v>538</v>
      </c>
      <c r="G12" s="71" t="s">
        <v>547</v>
      </c>
      <c r="H12" s="71">
        <v>12</v>
      </c>
      <c r="I12" s="71" t="s">
        <v>571</v>
      </c>
      <c r="J12" s="71" t="s">
        <v>592</v>
      </c>
    </row>
    <row r="13" spans="1:10" ht="30" hidden="1" x14ac:dyDescent="0.15">
      <c r="A13" s="70" t="s">
        <v>551</v>
      </c>
      <c r="B13" s="70" t="s">
        <v>553</v>
      </c>
      <c r="C13" s="71">
        <v>2</v>
      </c>
      <c r="D13" s="70" t="s">
        <v>533</v>
      </c>
      <c r="E13" s="71">
        <v>60</v>
      </c>
      <c r="F13" s="70" t="s">
        <v>538</v>
      </c>
      <c r="G13" s="71" t="s">
        <v>547</v>
      </c>
      <c r="H13" s="71">
        <v>13</v>
      </c>
      <c r="I13" s="71" t="s">
        <v>571</v>
      </c>
      <c r="J13" s="71" t="s">
        <v>592</v>
      </c>
    </row>
    <row r="14" spans="1:10" ht="30" hidden="1" x14ac:dyDescent="0.15">
      <c r="A14" s="70" t="s">
        <v>556</v>
      </c>
      <c r="B14" s="70" t="s">
        <v>557</v>
      </c>
      <c r="C14" s="71">
        <v>2</v>
      </c>
      <c r="D14" s="70" t="s">
        <v>558</v>
      </c>
      <c r="E14" s="71" t="s">
        <v>554</v>
      </c>
      <c r="F14" s="70" t="s">
        <v>559</v>
      </c>
      <c r="G14" s="71" t="s">
        <v>547</v>
      </c>
      <c r="H14" s="71">
        <v>15</v>
      </c>
      <c r="I14" s="71" t="s">
        <v>571</v>
      </c>
      <c r="J14" s="71" t="s">
        <v>592</v>
      </c>
    </row>
    <row r="15" spans="1:10" ht="45" hidden="1" x14ac:dyDescent="0.15">
      <c r="A15" s="70" t="s">
        <v>540</v>
      </c>
      <c r="B15" s="70" t="s">
        <v>567</v>
      </c>
      <c r="C15" s="71">
        <v>2</v>
      </c>
      <c r="D15" s="70" t="s">
        <v>568</v>
      </c>
      <c r="E15" s="71" t="s">
        <v>29</v>
      </c>
      <c r="F15" s="70" t="s">
        <v>569</v>
      </c>
      <c r="G15" s="71" t="s">
        <v>547</v>
      </c>
      <c r="H15" s="71"/>
      <c r="I15" s="71" t="s">
        <v>571</v>
      </c>
      <c r="J15" s="71" t="s">
        <v>728</v>
      </c>
    </row>
    <row r="16" spans="1:10" ht="30" hidden="1" x14ac:dyDescent="0.15">
      <c r="A16" s="70" t="s">
        <v>536</v>
      </c>
      <c r="B16" s="70" t="s">
        <v>555</v>
      </c>
      <c r="C16" s="71">
        <v>1</v>
      </c>
      <c r="D16" s="70" t="s">
        <v>533</v>
      </c>
      <c r="E16" s="71">
        <v>60</v>
      </c>
      <c r="F16" s="70" t="s">
        <v>538</v>
      </c>
      <c r="G16" s="71" t="s">
        <v>535</v>
      </c>
      <c r="H16" s="71">
        <v>14</v>
      </c>
      <c r="I16" s="71" t="s">
        <v>571</v>
      </c>
      <c r="J16" s="71" t="s">
        <v>729</v>
      </c>
    </row>
    <row r="17" spans="1:10" ht="30" x14ac:dyDescent="0.15">
      <c r="A17" s="70" t="s">
        <v>531</v>
      </c>
      <c r="B17" s="70" t="s">
        <v>532</v>
      </c>
      <c r="C17" s="71">
        <v>4</v>
      </c>
      <c r="D17" s="70" t="s">
        <v>533</v>
      </c>
      <c r="E17" s="71">
        <v>120</v>
      </c>
      <c r="F17" s="70" t="s">
        <v>534</v>
      </c>
      <c r="G17" s="71" t="s">
        <v>535</v>
      </c>
      <c r="H17" s="71">
        <v>1</v>
      </c>
      <c r="I17" s="71" t="s">
        <v>590</v>
      </c>
      <c r="J17" s="71" t="s">
        <v>878</v>
      </c>
    </row>
    <row r="18" spans="1:10" ht="45" x14ac:dyDescent="0.15">
      <c r="A18" s="70" t="s">
        <v>540</v>
      </c>
      <c r="B18" s="70" t="s">
        <v>541</v>
      </c>
      <c r="C18" s="71">
        <v>3</v>
      </c>
      <c r="D18" s="70" t="s">
        <v>533</v>
      </c>
      <c r="E18" s="71">
        <v>20</v>
      </c>
      <c r="F18" s="70" t="s">
        <v>542</v>
      </c>
      <c r="G18" s="71" t="s">
        <v>535</v>
      </c>
      <c r="H18" s="71">
        <v>4</v>
      </c>
      <c r="I18" s="71" t="s">
        <v>590</v>
      </c>
      <c r="J18" s="71" t="s">
        <v>730</v>
      </c>
    </row>
    <row r="19" spans="1:10" ht="30" x14ac:dyDescent="0.15">
      <c r="A19" s="70" t="s">
        <v>560</v>
      </c>
      <c r="B19" s="70" t="s">
        <v>546</v>
      </c>
      <c r="C19" s="71">
        <v>2</v>
      </c>
      <c r="D19" s="70" t="s">
        <v>561</v>
      </c>
      <c r="E19" s="71" t="s">
        <v>554</v>
      </c>
      <c r="F19" s="70" t="s">
        <v>562</v>
      </c>
      <c r="G19" s="71" t="s">
        <v>547</v>
      </c>
      <c r="H19" s="71">
        <v>16</v>
      </c>
      <c r="I19" s="71" t="s">
        <v>590</v>
      </c>
      <c r="J19" s="71" t="s">
        <v>876</v>
      </c>
    </row>
    <row r="20" spans="1:10" ht="60" x14ac:dyDescent="0.15">
      <c r="A20" s="70" t="s">
        <v>556</v>
      </c>
      <c r="B20" s="70" t="s">
        <v>546</v>
      </c>
      <c r="C20" s="71">
        <v>6</v>
      </c>
      <c r="D20" s="70" t="s">
        <v>561</v>
      </c>
      <c r="E20" s="71" t="s">
        <v>554</v>
      </c>
      <c r="F20" s="70" t="s">
        <v>562</v>
      </c>
      <c r="G20" s="71" t="s">
        <v>547</v>
      </c>
      <c r="H20" s="71">
        <v>17</v>
      </c>
      <c r="I20" s="71" t="s">
        <v>590</v>
      </c>
      <c r="J20" s="71" t="s">
        <v>877</v>
      </c>
    </row>
    <row r="21" spans="1:10" x14ac:dyDescent="0.15">
      <c r="A21" s="70" t="s">
        <v>563</v>
      </c>
      <c r="B21" s="70" t="s">
        <v>546</v>
      </c>
      <c r="C21" s="71">
        <v>1</v>
      </c>
      <c r="D21" s="70" t="s">
        <v>561</v>
      </c>
      <c r="E21" s="71" t="s">
        <v>554</v>
      </c>
      <c r="F21" s="70" t="s">
        <v>564</v>
      </c>
      <c r="G21" s="71" t="s">
        <v>547</v>
      </c>
      <c r="H21" s="71">
        <v>18</v>
      </c>
      <c r="I21" s="71" t="s">
        <v>590</v>
      </c>
      <c r="J21" s="71"/>
    </row>
    <row r="22" spans="1:10" x14ac:dyDescent="0.15">
      <c r="A22" s="70" t="s">
        <v>565</v>
      </c>
      <c r="B22" s="70" t="s">
        <v>546</v>
      </c>
      <c r="C22" s="71">
        <v>1</v>
      </c>
      <c r="D22" s="70" t="s">
        <v>561</v>
      </c>
      <c r="E22" s="71" t="s">
        <v>554</v>
      </c>
      <c r="F22" s="70" t="s">
        <v>564</v>
      </c>
      <c r="G22" s="71" t="s">
        <v>547</v>
      </c>
      <c r="H22" s="71">
        <v>19</v>
      </c>
      <c r="I22" s="71" t="s">
        <v>590</v>
      </c>
      <c r="J22" s="71"/>
    </row>
    <row r="23" spans="1:10" x14ac:dyDescent="0.15">
      <c r="A23" s="70" t="s">
        <v>566</v>
      </c>
      <c r="B23" s="70" t="s">
        <v>546</v>
      </c>
      <c r="C23" s="71">
        <v>1</v>
      </c>
      <c r="D23" s="70" t="s">
        <v>561</v>
      </c>
      <c r="E23" s="71" t="s">
        <v>554</v>
      </c>
      <c r="F23" s="70" t="s">
        <v>562</v>
      </c>
      <c r="G23" s="71" t="s">
        <v>547</v>
      </c>
      <c r="H23" s="71">
        <v>20</v>
      </c>
      <c r="I23" s="71" t="s">
        <v>590</v>
      </c>
      <c r="J23" s="71"/>
    </row>
    <row r="24" spans="1:10" x14ac:dyDescent="0.15">
      <c r="A24" s="70"/>
      <c r="B24" s="70"/>
      <c r="C24" s="71"/>
      <c r="D24" s="70"/>
      <c r="E24" s="71"/>
      <c r="F24" s="70"/>
      <c r="G24" s="71"/>
      <c r="H24" s="71"/>
      <c r="I24" s="71"/>
      <c r="J24" s="71"/>
    </row>
    <row r="41" spans="4:6" x14ac:dyDescent="0.25">
      <c r="D41" s="92">
        <v>44128</v>
      </c>
      <c r="E41" s="66">
        <v>60</v>
      </c>
      <c r="F41" s="92">
        <f>D41+E41</f>
        <v>44188</v>
      </c>
    </row>
    <row r="42" spans="4:6" x14ac:dyDescent="0.25">
      <c r="D42" s="92">
        <v>43500</v>
      </c>
      <c r="E42" s="66">
        <v>42</v>
      </c>
      <c r="F42" s="92">
        <f>D42+E42</f>
        <v>43542</v>
      </c>
    </row>
  </sheetData>
  <autoFilter ref="A1:J23" xr:uid="{AA3EB826-B361-47AD-8615-6BA2C89238F5}">
    <filterColumn colId="8">
      <filters>
        <filter val="Not started"/>
      </filters>
    </filterColumn>
    <sortState xmlns:xlrd2="http://schemas.microsoft.com/office/spreadsheetml/2017/richdata2" ref="A2:J23">
      <sortCondition ref="I1"/>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2:AI17"/>
  <sheetViews>
    <sheetView workbookViewId="0">
      <pane xSplit="3" ySplit="2" topLeftCell="M3" activePane="bottomRight" state="frozen"/>
      <selection pane="topRight" activeCell="D1" sqref="D1"/>
      <selection pane="bottomLeft" activeCell="A3" sqref="A3"/>
      <selection pane="bottomRight" activeCell="D8" sqref="D8"/>
    </sheetView>
  </sheetViews>
  <sheetFormatPr defaultRowHeight="12.75" x14ac:dyDescent="0.2"/>
  <cols>
    <col min="1" max="1" width="6.5" style="20" customWidth="1"/>
    <col min="2" max="2" width="9" style="20" customWidth="1"/>
    <col min="3" max="3" width="9" style="17" customWidth="1"/>
    <col min="4" max="4" width="15.25" style="17" customWidth="1"/>
    <col min="5" max="24" width="9" style="17" customWidth="1"/>
    <col min="25" max="25" width="14.875" style="17" customWidth="1"/>
    <col min="26" max="29" width="9" style="17" customWidth="1"/>
    <col min="30" max="35" width="9" style="16" customWidth="1"/>
  </cols>
  <sheetData>
    <row r="2" spans="1:25" ht="22.5" x14ac:dyDescent="0.2">
      <c r="A2" s="19" t="s">
        <v>129</v>
      </c>
      <c r="B2" s="19" t="s">
        <v>691</v>
      </c>
      <c r="C2" s="18" t="s">
        <v>168</v>
      </c>
      <c r="D2" s="18" t="s">
        <v>171</v>
      </c>
      <c r="E2" s="19" t="s">
        <v>172</v>
      </c>
      <c r="F2" s="19" t="s">
        <v>697</v>
      </c>
      <c r="G2" s="19" t="s">
        <v>698</v>
      </c>
      <c r="H2" s="19" t="s">
        <v>699</v>
      </c>
      <c r="I2" s="19" t="s">
        <v>700</v>
      </c>
      <c r="J2" s="19" t="s">
        <v>701</v>
      </c>
      <c r="K2" s="19" t="s">
        <v>702</v>
      </c>
      <c r="L2" s="19" t="s">
        <v>703</v>
      </c>
      <c r="M2" s="19" t="s">
        <v>704</v>
      </c>
      <c r="N2" s="19" t="s">
        <v>705</v>
      </c>
      <c r="O2" s="19" t="s">
        <v>173</v>
      </c>
      <c r="P2" s="19" t="s">
        <v>708</v>
      </c>
      <c r="Q2" s="19" t="s">
        <v>709</v>
      </c>
      <c r="R2" s="19" t="s">
        <v>710</v>
      </c>
      <c r="S2" s="19" t="s">
        <v>711</v>
      </c>
      <c r="T2" s="19" t="s">
        <v>712</v>
      </c>
      <c r="U2" s="19" t="s">
        <v>713</v>
      </c>
      <c r="V2" s="19" t="s">
        <v>714</v>
      </c>
      <c r="W2" s="19" t="s">
        <v>707</v>
      </c>
      <c r="X2" s="19" t="s">
        <v>594</v>
      </c>
      <c r="Y2" s="19" t="s">
        <v>177</v>
      </c>
    </row>
    <row r="3" spans="1:25" ht="40.5" customHeight="1" x14ac:dyDescent="0.2">
      <c r="A3" s="79">
        <v>40117</v>
      </c>
      <c r="B3" s="80" t="s">
        <v>692</v>
      </c>
      <c r="C3" s="81" t="s">
        <v>169</v>
      </c>
      <c r="D3" s="81" t="s">
        <v>175</v>
      </c>
      <c r="E3" s="81" t="s">
        <v>174</v>
      </c>
      <c r="F3" s="81">
        <v>51</v>
      </c>
      <c r="G3" s="81">
        <v>252</v>
      </c>
      <c r="H3" s="81"/>
      <c r="I3" s="81"/>
      <c r="J3" s="81"/>
      <c r="K3" s="81"/>
      <c r="L3" s="81"/>
      <c r="M3" s="81"/>
      <c r="N3" s="81"/>
      <c r="O3" s="81">
        <v>5.5</v>
      </c>
      <c r="P3" s="81"/>
      <c r="Q3" s="81"/>
      <c r="R3" s="81"/>
      <c r="S3" s="81"/>
      <c r="T3" s="81"/>
      <c r="U3" s="81"/>
      <c r="V3" s="81"/>
      <c r="W3" s="81">
        <v>5.3</v>
      </c>
      <c r="X3" s="81"/>
      <c r="Y3" s="82" t="s">
        <v>178</v>
      </c>
    </row>
    <row r="4" spans="1:25" ht="40.5" customHeight="1" x14ac:dyDescent="0.2">
      <c r="A4" s="79">
        <v>40117</v>
      </c>
      <c r="B4" s="80" t="s">
        <v>692</v>
      </c>
      <c r="C4" s="81" t="s">
        <v>170</v>
      </c>
      <c r="D4" s="81" t="s">
        <v>176</v>
      </c>
      <c r="E4" s="81" t="s">
        <v>174</v>
      </c>
      <c r="F4" s="81">
        <v>50</v>
      </c>
      <c r="G4" s="81">
        <v>185</v>
      </c>
      <c r="H4" s="81"/>
      <c r="I4" s="81"/>
      <c r="J4" s="81"/>
      <c r="K4" s="81"/>
      <c r="L4" s="81"/>
      <c r="M4" s="81"/>
      <c r="N4" s="81"/>
      <c r="O4" s="81">
        <v>7.1</v>
      </c>
      <c r="P4" s="81"/>
      <c r="Q4" s="81"/>
      <c r="R4" s="81"/>
      <c r="S4" s="81"/>
      <c r="T4" s="81"/>
      <c r="U4" s="81"/>
      <c r="V4" s="81"/>
      <c r="W4" s="81">
        <v>5.5</v>
      </c>
      <c r="X4" s="81"/>
      <c r="Y4" s="82" t="s">
        <v>178</v>
      </c>
    </row>
    <row r="5" spans="1:25" ht="40.5" customHeight="1" x14ac:dyDescent="0.2">
      <c r="A5" s="79">
        <v>41930</v>
      </c>
      <c r="B5" s="80" t="s">
        <v>692</v>
      </c>
      <c r="C5" s="81" t="s">
        <v>293</v>
      </c>
      <c r="D5" s="81" t="s">
        <v>294</v>
      </c>
      <c r="E5" s="81" t="s">
        <v>174</v>
      </c>
      <c r="F5" s="81">
        <v>42</v>
      </c>
      <c r="G5" s="81">
        <v>101</v>
      </c>
      <c r="H5" s="81"/>
      <c r="I5" s="81"/>
      <c r="J5" s="81"/>
      <c r="K5" s="81"/>
      <c r="L5" s="81"/>
      <c r="M5" s="81"/>
      <c r="N5" s="81"/>
      <c r="O5" s="81">
        <v>7.8</v>
      </c>
      <c r="P5" s="81"/>
      <c r="Q5" s="81"/>
      <c r="R5" s="81"/>
      <c r="S5" s="81"/>
      <c r="T5" s="81"/>
      <c r="U5" s="81"/>
      <c r="V5" s="81"/>
      <c r="W5" s="81">
        <v>3.4</v>
      </c>
      <c r="X5" s="81"/>
      <c r="Y5" s="82" t="s">
        <v>295</v>
      </c>
    </row>
    <row r="6" spans="1:25" ht="40.5" customHeight="1" x14ac:dyDescent="0.2">
      <c r="A6" s="79">
        <v>43490</v>
      </c>
      <c r="B6" s="80" t="s">
        <v>693</v>
      </c>
      <c r="C6" s="81" t="s">
        <v>694</v>
      </c>
      <c r="D6" s="81" t="s">
        <v>695</v>
      </c>
      <c r="E6" s="81" t="s">
        <v>706</v>
      </c>
      <c r="F6" s="81">
        <v>10</v>
      </c>
      <c r="G6" s="81">
        <v>219</v>
      </c>
      <c r="H6" s="81">
        <v>1729</v>
      </c>
      <c r="I6" s="81">
        <v>607</v>
      </c>
      <c r="J6" s="81">
        <v>1.4</v>
      </c>
      <c r="K6" s="81">
        <v>14.6</v>
      </c>
      <c r="L6" s="81">
        <v>0.2</v>
      </c>
      <c r="M6" s="81">
        <v>7.3</v>
      </c>
      <c r="N6" s="81">
        <v>0.2</v>
      </c>
      <c r="O6" s="81">
        <v>6.9</v>
      </c>
      <c r="P6" s="81">
        <v>6.44</v>
      </c>
      <c r="Q6" s="81">
        <v>7.1</v>
      </c>
      <c r="R6" s="81">
        <v>0.7</v>
      </c>
      <c r="S6" s="81">
        <v>99.3</v>
      </c>
      <c r="T6" s="81">
        <v>60.4</v>
      </c>
      <c r="U6" s="81">
        <v>35</v>
      </c>
      <c r="V6" s="81">
        <v>3.9</v>
      </c>
      <c r="W6" s="81" t="s">
        <v>696</v>
      </c>
      <c r="X6" s="81" t="s">
        <v>717</v>
      </c>
      <c r="Y6" s="82" t="s">
        <v>719</v>
      </c>
    </row>
    <row r="7" spans="1:25" ht="40.5" customHeight="1" x14ac:dyDescent="0.2">
      <c r="A7" s="79">
        <v>43490</v>
      </c>
      <c r="B7" s="80" t="s">
        <v>693</v>
      </c>
      <c r="C7" s="81" t="s">
        <v>716</v>
      </c>
      <c r="D7" s="81" t="s">
        <v>294</v>
      </c>
      <c r="E7" s="81" t="s">
        <v>706</v>
      </c>
      <c r="F7" s="81">
        <v>10</v>
      </c>
      <c r="G7" s="81">
        <v>231</v>
      </c>
      <c r="H7" s="81">
        <v>1836</v>
      </c>
      <c r="I7" s="81">
        <v>683</v>
      </c>
      <c r="J7" s="81">
        <v>1.5</v>
      </c>
      <c r="K7" s="81">
        <v>16.600000000000001</v>
      </c>
      <c r="L7" s="81">
        <v>0.2</v>
      </c>
      <c r="M7" s="81">
        <v>7.7</v>
      </c>
      <c r="N7" s="81">
        <v>0.3</v>
      </c>
      <c r="O7" s="81">
        <v>7</v>
      </c>
      <c r="P7" s="81">
        <v>6.6</v>
      </c>
      <c r="Q7" s="81">
        <v>7.7</v>
      </c>
      <c r="R7" s="81">
        <v>0</v>
      </c>
      <c r="S7" s="81">
        <v>100</v>
      </c>
      <c r="T7" s="81">
        <v>59.6</v>
      </c>
      <c r="U7" s="81">
        <v>36.6</v>
      </c>
      <c r="V7" s="81">
        <v>3.8</v>
      </c>
      <c r="W7" s="81">
        <v>2.8</v>
      </c>
      <c r="X7" s="81" t="s">
        <v>718</v>
      </c>
      <c r="Y7" s="82" t="s">
        <v>715</v>
      </c>
    </row>
    <row r="8" spans="1:25" ht="40.5" customHeight="1" x14ac:dyDescent="0.2">
      <c r="A8" s="79"/>
      <c r="B8" s="80"/>
      <c r="C8" s="81"/>
      <c r="D8" s="81"/>
      <c r="E8" s="81"/>
      <c r="F8" s="81"/>
      <c r="G8" s="81"/>
      <c r="H8" s="81"/>
      <c r="I8" s="81"/>
      <c r="J8" s="81"/>
      <c r="K8" s="81"/>
      <c r="L8" s="81"/>
      <c r="M8" s="81"/>
      <c r="N8" s="81"/>
      <c r="O8" s="81"/>
      <c r="P8" s="81"/>
      <c r="Q8" s="81"/>
      <c r="R8" s="81"/>
      <c r="S8" s="81"/>
      <c r="T8" s="81"/>
      <c r="U8" s="81"/>
      <c r="V8" s="81"/>
      <c r="W8" s="81"/>
      <c r="X8" s="81"/>
      <c r="Y8" s="82"/>
    </row>
    <row r="9" spans="1:25" ht="40.5" customHeight="1" x14ac:dyDescent="0.2">
      <c r="A9" s="79"/>
      <c r="B9" s="80"/>
      <c r="C9" s="81"/>
      <c r="D9" s="81"/>
      <c r="E9" s="81"/>
      <c r="F9" s="81"/>
      <c r="G9" s="81"/>
      <c r="H9" s="81"/>
      <c r="I9" s="81"/>
      <c r="J9" s="81"/>
      <c r="K9" s="81"/>
      <c r="L9" s="81"/>
      <c r="M9" s="81"/>
      <c r="N9" s="81"/>
      <c r="O9" s="81"/>
      <c r="P9" s="81"/>
      <c r="Q9" s="81"/>
      <c r="R9" s="81"/>
      <c r="S9" s="81"/>
      <c r="T9" s="81"/>
      <c r="U9" s="81"/>
      <c r="V9" s="81"/>
      <c r="W9" s="81"/>
      <c r="X9" s="81"/>
      <c r="Y9" s="82"/>
    </row>
    <row r="10" spans="1:25" ht="40.5" customHeight="1" x14ac:dyDescent="0.2">
      <c r="A10" s="79"/>
      <c r="B10" s="80"/>
      <c r="C10" s="81"/>
      <c r="D10" s="81"/>
      <c r="E10" s="81"/>
      <c r="F10" s="81"/>
      <c r="G10" s="81"/>
      <c r="H10" s="81"/>
      <c r="I10" s="81"/>
      <c r="J10" s="81"/>
      <c r="K10" s="81"/>
      <c r="L10" s="81"/>
      <c r="M10" s="81"/>
      <c r="N10" s="81"/>
      <c r="O10" s="81"/>
      <c r="P10" s="81"/>
      <c r="Q10" s="81"/>
      <c r="R10" s="81"/>
      <c r="S10" s="81"/>
      <c r="T10" s="81"/>
      <c r="U10" s="81"/>
      <c r="V10" s="81"/>
      <c r="W10" s="81"/>
      <c r="X10" s="81"/>
      <c r="Y10" s="82"/>
    </row>
    <row r="11" spans="1:25" ht="40.5" customHeight="1" x14ac:dyDescent="0.2">
      <c r="A11" s="79"/>
      <c r="B11" s="80"/>
      <c r="C11" s="81"/>
      <c r="D11" s="81"/>
      <c r="E11" s="81"/>
      <c r="F11" s="81"/>
      <c r="G11" s="81"/>
      <c r="H11" s="81"/>
      <c r="I11" s="81"/>
      <c r="J11" s="81"/>
      <c r="K11" s="81"/>
      <c r="L11" s="81"/>
      <c r="M11" s="81"/>
      <c r="N11" s="81"/>
      <c r="O11" s="81"/>
      <c r="P11" s="81"/>
      <c r="Q11" s="81"/>
      <c r="R11" s="81"/>
      <c r="S11" s="81"/>
      <c r="T11" s="81"/>
      <c r="U11" s="81"/>
      <c r="V11" s="81"/>
      <c r="W11" s="81"/>
      <c r="X11" s="81"/>
      <c r="Y11" s="82"/>
    </row>
    <row r="12" spans="1:25" ht="40.5" customHeight="1" x14ac:dyDescent="0.2">
      <c r="A12" s="79"/>
      <c r="B12" s="80"/>
      <c r="C12" s="81"/>
      <c r="D12" s="81"/>
      <c r="E12" s="81"/>
      <c r="F12" s="81"/>
      <c r="G12" s="81"/>
      <c r="H12" s="81"/>
      <c r="I12" s="81"/>
      <c r="J12" s="81"/>
      <c r="K12" s="81"/>
      <c r="L12" s="81"/>
      <c r="M12" s="81"/>
      <c r="N12" s="81"/>
      <c r="O12" s="81"/>
      <c r="P12" s="81"/>
      <c r="Q12" s="81"/>
      <c r="R12" s="81"/>
      <c r="S12" s="81"/>
      <c r="T12" s="81"/>
      <c r="U12" s="81"/>
      <c r="V12" s="81"/>
      <c r="W12" s="81"/>
      <c r="X12" s="81"/>
      <c r="Y12" s="82"/>
    </row>
    <row r="13" spans="1:25" ht="40.5" customHeight="1" x14ac:dyDescent="0.2">
      <c r="A13" s="79"/>
      <c r="B13" s="80"/>
      <c r="C13" s="81"/>
      <c r="D13" s="81"/>
      <c r="E13" s="81"/>
      <c r="F13" s="81"/>
      <c r="G13" s="81"/>
      <c r="H13" s="81"/>
      <c r="I13" s="81"/>
      <c r="J13" s="81"/>
      <c r="K13" s="81"/>
      <c r="L13" s="81"/>
      <c r="M13" s="81"/>
      <c r="N13" s="81"/>
      <c r="O13" s="81"/>
      <c r="P13" s="81"/>
      <c r="Q13" s="81"/>
      <c r="R13" s="81"/>
      <c r="S13" s="81"/>
      <c r="T13" s="81"/>
      <c r="U13" s="81"/>
      <c r="V13" s="81"/>
      <c r="W13" s="81"/>
      <c r="X13" s="81"/>
      <c r="Y13" s="82"/>
    </row>
    <row r="14" spans="1:25" ht="40.5" customHeight="1" x14ac:dyDescent="0.2">
      <c r="A14" s="79"/>
      <c r="B14" s="80"/>
      <c r="C14" s="81"/>
      <c r="D14" s="81"/>
      <c r="E14" s="81"/>
      <c r="F14" s="81"/>
      <c r="G14" s="81"/>
      <c r="H14" s="81"/>
      <c r="I14" s="81"/>
      <c r="J14" s="81"/>
      <c r="K14" s="81"/>
      <c r="L14" s="81"/>
      <c r="M14" s="81"/>
      <c r="N14" s="81"/>
      <c r="O14" s="81"/>
      <c r="P14" s="81"/>
      <c r="Q14" s="81"/>
      <c r="R14" s="81"/>
      <c r="S14" s="81"/>
      <c r="T14" s="81"/>
      <c r="U14" s="81"/>
      <c r="V14" s="81"/>
      <c r="W14" s="81"/>
      <c r="X14" s="81"/>
      <c r="Y14" s="82"/>
    </row>
    <row r="15" spans="1:25" ht="40.5" customHeight="1" x14ac:dyDescent="0.2">
      <c r="A15" s="79"/>
      <c r="B15" s="80"/>
      <c r="C15" s="81"/>
      <c r="D15" s="81"/>
      <c r="E15" s="81"/>
      <c r="F15" s="81"/>
      <c r="G15" s="81"/>
      <c r="H15" s="81"/>
      <c r="I15" s="81"/>
      <c r="J15" s="81"/>
      <c r="K15" s="81"/>
      <c r="L15" s="81"/>
      <c r="M15" s="81"/>
      <c r="N15" s="81"/>
      <c r="O15" s="81"/>
      <c r="P15" s="81"/>
      <c r="Q15" s="81"/>
      <c r="R15" s="81"/>
      <c r="S15" s="81"/>
      <c r="T15" s="81"/>
      <c r="U15" s="81"/>
      <c r="V15" s="81"/>
      <c r="W15" s="81"/>
      <c r="X15" s="81"/>
      <c r="Y15" s="82"/>
    </row>
    <row r="16" spans="1:25" ht="40.5" customHeight="1" x14ac:dyDescent="0.2">
      <c r="A16" s="79"/>
      <c r="B16" s="80"/>
      <c r="C16" s="81"/>
      <c r="D16" s="81"/>
      <c r="E16" s="81"/>
      <c r="F16" s="81"/>
      <c r="G16" s="81"/>
      <c r="H16" s="81"/>
      <c r="I16" s="81"/>
      <c r="J16" s="81"/>
      <c r="K16" s="81"/>
      <c r="L16" s="81"/>
      <c r="M16" s="81"/>
      <c r="N16" s="81"/>
      <c r="O16" s="81"/>
      <c r="P16" s="81"/>
      <c r="Q16" s="81"/>
      <c r="R16" s="81"/>
      <c r="S16" s="81"/>
      <c r="T16" s="81"/>
      <c r="U16" s="81"/>
      <c r="V16" s="81"/>
      <c r="W16" s="81"/>
      <c r="X16" s="81"/>
      <c r="Y16" s="82"/>
    </row>
    <row r="17" spans="1:25" ht="40.5" customHeight="1" x14ac:dyDescent="0.2">
      <c r="A17" s="79"/>
      <c r="B17" s="80"/>
      <c r="C17" s="81"/>
      <c r="D17" s="81"/>
      <c r="E17" s="81"/>
      <c r="F17" s="81"/>
      <c r="G17" s="81"/>
      <c r="H17" s="81"/>
      <c r="I17" s="81"/>
      <c r="J17" s="81"/>
      <c r="K17" s="81"/>
      <c r="L17" s="81"/>
      <c r="M17" s="81"/>
      <c r="N17" s="81"/>
      <c r="O17" s="81"/>
      <c r="P17" s="81"/>
      <c r="Q17" s="81"/>
      <c r="R17" s="81"/>
      <c r="S17" s="81"/>
      <c r="T17" s="81"/>
      <c r="U17" s="81"/>
      <c r="V17" s="81"/>
      <c r="W17" s="81"/>
      <c r="X17" s="81"/>
      <c r="Y17" s="82"/>
    </row>
  </sheetData>
  <phoneticPr fontId="4" type="noConversion"/>
  <pageMargins left="0.75" right="0.75" top="1" bottom="1" header="0.5" footer="0.5"/>
  <pageSetup orientation="portrait" horizontalDpi="4294967294" verticalDpi="4294967294"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Input</vt:lpstr>
      <vt:lpstr>List</vt:lpstr>
      <vt:lpstr>Hist</vt:lpstr>
      <vt:lpstr>Print</vt:lpstr>
      <vt:lpstr>Job List</vt:lpstr>
      <vt:lpstr>Lighting Audit</vt:lpstr>
      <vt:lpstr>Soil Samples</vt:lpstr>
      <vt:lpstr>Item_Table</vt:lpstr>
      <vt:lpstr>Mileage_Table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Donald Verbeck</cp:lastModifiedBy>
  <cp:lastPrinted>2022-06-17T22:59:02Z</cp:lastPrinted>
  <dcterms:created xsi:type="dcterms:W3CDTF">1999-01-23T11:54:12Z</dcterms:created>
  <dcterms:modified xsi:type="dcterms:W3CDTF">2024-11-21T19:26:24Z</dcterms:modified>
</cp:coreProperties>
</file>